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Metadata/LabelInfo.xml" ContentType="application/vnd.ms-office.classificationlabel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updateLinks="always" codeName="ThisWorkbook"/>
  <mc:AlternateContent xmlns:mc="http://schemas.openxmlformats.org/markup-compatibility/2006">
    <mc:Choice Requires="x15">
      <x15ac:absPath xmlns:x15ac="http://schemas.microsoft.com/office/spreadsheetml/2010/11/ac" url="Z:\Co-pro_prog_abitare\co-progettazione\Avviso\Allegati\"/>
    </mc:Choice>
  </mc:AlternateContent>
  <bookViews>
    <workbookView xWindow="-108" yWindow="-108" windowWidth="23256" windowHeight="13896" tabRatio="876" activeTab="1"/>
  </bookViews>
  <sheets>
    <sheet name="Ammortamenti SPV" sheetId="251" r:id="rId1"/>
    <sheet name="Modellino" sheetId="261" r:id="rId2"/>
  </sheets>
  <definedNames>
    <definedName name="__123Graph_A" localSheetId="0" hidden="1">#REF!</definedName>
    <definedName name="__123Graph_A" hidden="1">#REF!</definedName>
    <definedName name="__123Graph_AACSSERV" hidden="1">#REF!</definedName>
    <definedName name="__123Graph_AANDASEL" hidden="1">#REF!</definedName>
    <definedName name="__123Graph_AANDMEDEL" hidden="1">#REF!</definedName>
    <definedName name="__123Graph_AASSORB" hidden="1">#REF!</definedName>
    <definedName name="__123Graph_AELETTR" hidden="1">#REF!</definedName>
    <definedName name="__123Graph_AFRIFIERA" hidden="1">#REF!</definedName>
    <definedName name="__123Graph_AINTERM" hidden="1">#REF!</definedName>
    <definedName name="__123Graph_AINTERM1" hidden="1">#REF!</definedName>
    <definedName name="__123Graph_ATERMINV" hidden="1">#REF!</definedName>
    <definedName name="__123Graph_B" localSheetId="0" hidden="1">#REF!</definedName>
    <definedName name="__123Graph_B" hidden="1">#REF!</definedName>
    <definedName name="__123Graph_BACSSERV" hidden="1">#REF!</definedName>
    <definedName name="__123Graph_BANDASEL" hidden="1">#REF!</definedName>
    <definedName name="__123Graph_BANDMEDEL" hidden="1">#REF!</definedName>
    <definedName name="__123Graph_BASSORB" hidden="1">#REF!</definedName>
    <definedName name="__123Graph_BELETTR" hidden="1">#REF!</definedName>
    <definedName name="__123Graph_BFRIFIERA" hidden="1">#REF!</definedName>
    <definedName name="__123Graph_BINTERM" hidden="1">#REF!</definedName>
    <definedName name="__123Graph_BINTERM1" hidden="1">#REF!</definedName>
    <definedName name="__123Graph_BTERMINV" hidden="1">#REF!</definedName>
    <definedName name="__123Graph_C" localSheetId="0" hidden="1">#REF!</definedName>
    <definedName name="__123Graph_C" hidden="1">#REF!</definedName>
    <definedName name="__123Graph_CACSSERV" hidden="1">#REF!</definedName>
    <definedName name="__123Graph_CANDASEL" hidden="1">#REF!</definedName>
    <definedName name="__123Graph_CANDMEDEL" hidden="1">#REF!</definedName>
    <definedName name="__123Graph_CASSORB" hidden="1">#REF!</definedName>
    <definedName name="__123Graph_CELETTR" hidden="1">#REF!</definedName>
    <definedName name="__123Graph_CFRIFIERA" hidden="1">#REF!</definedName>
    <definedName name="__123Graph_CFRIRIZ" hidden="1">#REF!</definedName>
    <definedName name="__123Graph_CINTERM" hidden="1">#REF!</definedName>
    <definedName name="__123Graph_CTERMINV" hidden="1">#REF!</definedName>
    <definedName name="__123Graph_D" hidden="1">#REF!</definedName>
    <definedName name="__123Graph_DANDAMED1" hidden="1">#REF!</definedName>
    <definedName name="__123Graph_DANDMEDEL" hidden="1">#REF!</definedName>
    <definedName name="__123Graph_DASSORB" hidden="1">#REF!</definedName>
    <definedName name="__123Graph_DINTERM" hidden="1">#REF!</definedName>
    <definedName name="__123Graph_DINTERM1" hidden="1">#REF!</definedName>
    <definedName name="__123Graph_X" localSheetId="0" hidden="1">#REF!</definedName>
    <definedName name="__123Graph_X" hidden="1">#REF!</definedName>
    <definedName name="__123Graph_XACSSERV" hidden="1">#REF!</definedName>
    <definedName name="__123Graph_XANDAMED1" hidden="1">#REF!</definedName>
    <definedName name="__123Graph_XANDASEL" hidden="1">#REF!</definedName>
    <definedName name="__123Graph_XANDMEDEL" hidden="1">#REF!</definedName>
    <definedName name="__123Graph_XASSORB" hidden="1">#REF!</definedName>
    <definedName name="__123Graph_XELETTR" hidden="1">#REF!</definedName>
    <definedName name="__123Graph_XFRIFIERA" hidden="1">#REF!</definedName>
    <definedName name="__123Graph_XFRIRIZ" hidden="1">#REF!</definedName>
    <definedName name="__123Graph_XINTERM" hidden="1">#REF!</definedName>
    <definedName name="__123Graph_XINTERM1" hidden="1">#REF!</definedName>
    <definedName name="__123Graph_XTERMINV" hidden="1">#REF!</definedName>
    <definedName name="__FDS_HYPERLINK_TOGGLE_STATE__" hidden="1">"ON"</definedName>
    <definedName name="_10__123Graph_BCHART_4" localSheetId="0" hidden="1">#REF!</definedName>
    <definedName name="_10__123Graph_BCHART_4" hidden="1">#REF!</definedName>
    <definedName name="_11__123Graph_BCHART_6" localSheetId="0" hidden="1">#REF!</definedName>
    <definedName name="_11__123Graph_BCHART_6" hidden="1">#REF!</definedName>
    <definedName name="_12__123Graph_BCHART_7" localSheetId="0" hidden="1">#REF!</definedName>
    <definedName name="_12__123Graph_BCHART_7" hidden="1">#REF!</definedName>
    <definedName name="_122gRAPH_CORRETTO" hidden="1">#REF!</definedName>
    <definedName name="_124G2" hidden="1">#REF!</definedName>
    <definedName name="_13__123Graph_BCHART_8" localSheetId="0" hidden="1">#REF!</definedName>
    <definedName name="_13__123Graph_BCHART_8" hidden="1">#REF!</definedName>
    <definedName name="_14__123Graph_CCHART_4" localSheetId="0" hidden="1">#REF!</definedName>
    <definedName name="_14__123Graph_CCHART_4" hidden="1">#REF!</definedName>
    <definedName name="_15__123Graph_CCHART_6" localSheetId="0" hidden="1">#REF!</definedName>
    <definedName name="_15__123Graph_CCHART_6" hidden="1">#REF!</definedName>
    <definedName name="_16__123Graph_CCHART_7" localSheetId="0" hidden="1">#REF!</definedName>
    <definedName name="_16__123Graph_CCHART_7" hidden="1">#REF!</definedName>
    <definedName name="_17__123Graph_DCHART_7" localSheetId="0" hidden="1">#REF!</definedName>
    <definedName name="_17__123Graph_DCHART_7" hidden="1">#REF!</definedName>
    <definedName name="_18__123Graph_ECHART_7" localSheetId="0" hidden="1">#REF!</definedName>
    <definedName name="_18__123Graph_ECHART_7" hidden="1">#REF!</definedName>
    <definedName name="_19__123Graph_LBL_ACHART_2" localSheetId="0" hidden="1">#REF!</definedName>
    <definedName name="_19__123Graph_LBL_ACHART_2" hidden="1">#REF!</definedName>
    <definedName name="_2__123Graph_ACHART_1" localSheetId="0" hidden="1">#REF!</definedName>
    <definedName name="_2__123Graph_ACHART_1" hidden="1">#REF!</definedName>
    <definedName name="_20__123Graph_XCHART_6" localSheetId="0" hidden="1">#REF!</definedName>
    <definedName name="_20__123Graph_XCHART_6" hidden="1">#REF!</definedName>
    <definedName name="_21__123Graph_XCHART_8" localSheetId="0" hidden="1">#REF!</definedName>
    <definedName name="_21__123Graph_XCHART_8" hidden="1">#REF!</definedName>
    <definedName name="_3__123Graph_ACHART_2" localSheetId="0" hidden="1">#REF!</definedName>
    <definedName name="_3__123Graph_ACHART_2" hidden="1">#REF!</definedName>
    <definedName name="_4__123Graph_ACHART_4" localSheetId="0" hidden="1">#REF!</definedName>
    <definedName name="_4__123Graph_ACHART_4" hidden="1">#REF!</definedName>
    <definedName name="_5__123Graph_ACHART_6" localSheetId="0" hidden="1">#REF!</definedName>
    <definedName name="_5__123Graph_ACHART_6" hidden="1">#REF!</definedName>
    <definedName name="_6__123Graph_ACHART_7" localSheetId="0" hidden="1">#REF!</definedName>
    <definedName name="_6__123Graph_ACHART_7" hidden="1">#REF!</definedName>
    <definedName name="_7__123Graph_ACHART_8" localSheetId="0" hidden="1">#REF!</definedName>
    <definedName name="_7__123Graph_ACHART_8" hidden="1">#REF!</definedName>
    <definedName name="_8__123Graph_BCHART_1" localSheetId="0" hidden="1">#REF!</definedName>
    <definedName name="_8__123Graph_BCHART_1" hidden="1">#REF!</definedName>
    <definedName name="_9__123Graph_BCHART_3" localSheetId="0" hidden="1">#REF!</definedName>
    <definedName name="_9__123Graph_BCHART_3" hidden="1">#REF!</definedName>
    <definedName name="_Fill" localSheetId="0" hidden="1">#REF!</definedName>
    <definedName name="_Fill" hidden="1">#REF!</definedName>
    <definedName name="_iva2">#REF!</definedName>
    <definedName name="_Key1" localSheetId="0" hidden="1">#REF!</definedName>
    <definedName name="_Key1" hidden="1">#REF!</definedName>
    <definedName name="_Order1" hidden="1">0</definedName>
    <definedName name="_pippo" localSheetId="0" hidden="1">#REF!</definedName>
    <definedName name="_pippo" hidden="1">#REF!</definedName>
    <definedName name="_Sort" localSheetId="0" hidden="1">#REF!</definedName>
    <definedName name="_Sort" hidden="1">#REF!</definedName>
    <definedName name="_Table2_In2" localSheetId="0" hidden="1">#REF!</definedName>
    <definedName name="_Table2_In2" hidden="1">#REF!</definedName>
    <definedName name="aaa" hidden="1">#REF!</definedName>
    <definedName name="aaaaaaaaaaaaaaaaaaaaaa" hidden="1">#REF!</definedName>
    <definedName name="Acceso">#REF!</definedName>
    <definedName name="AccessDatabase" hidden="1">"C:\Dokumente und Einstellungen\eickhoff\Eigene Dateien\FlowFact\90456AF1CAEB4EF48771F2B53E281201\Bewertung_AXA_Frankfurt_23072003.mdb"</definedName>
    <definedName name="acq">#REF!</definedName>
    <definedName name="Anno">#REF!</definedName>
    <definedName name="AnnoQdic">#REF!</definedName>
    <definedName name="anscount" hidden="1">3</definedName>
    <definedName name="Area_stampa_MI">#REF!</definedName>
    <definedName name="ARREDAMENTO" hidden="1">#REF!</definedName>
    <definedName name="asd" localSheetId="0" hidden="1">#REF!</definedName>
    <definedName name="asd" hidden="1">#REF!</definedName>
    <definedName name="attivo">#REF!</definedName>
    <definedName name="Attivo2">#REF!</definedName>
    <definedName name="Attivo3">#REF!</definedName>
    <definedName name="Attivo4">#REF!</definedName>
    <definedName name="avx" localSheetId="0" hidden="1">#REF!</definedName>
    <definedName name="avx" hidden="1">#REF!</definedName>
    <definedName name="blank">#REF!</definedName>
    <definedName name="BVmqAltroPA_">#REF!</definedName>
    <definedName name="BVmqFcrPA_">#REF!</definedName>
    <definedName name="BVmqResPA_">#REF!</definedName>
    <definedName name="BVUnBoxCR_">#REF!</definedName>
    <definedName name="BVUnBoxPA_">#REF!</definedName>
    <definedName name="CapExitCR1">#REF!</definedName>
    <definedName name="CapExitCR2">#REF!</definedName>
    <definedName name="CapExitCR3">#REF!</definedName>
    <definedName name="CapExitCR4">#REF!</definedName>
    <definedName name="CapExitCR5">#REF!</definedName>
    <definedName name="CapExitCR6">#REF!</definedName>
    <definedName name="CapExitCR7">#REF!</definedName>
    <definedName name="CapExitPA1">#REF!</definedName>
    <definedName name="CapExitPA2">#REF!</definedName>
    <definedName name="CapExitPA3">#REF!</definedName>
    <definedName name="CapExitPA4">#REF!</definedName>
    <definedName name="CapExitPA5">#REF!</definedName>
    <definedName name="CapExitPA6">#REF!</definedName>
    <definedName name="CapExitPA7">#REF!</definedName>
    <definedName name="CapGrowthMktPA_">#REF!</definedName>
    <definedName name="capinflation" localSheetId="0">#REF!</definedName>
    <definedName name="capinflation" localSheetId="1">#REF!</definedName>
    <definedName name="capinflation">#REF!</definedName>
    <definedName name="capinflazione">#REF!</definedName>
    <definedName name="CapRentalIndexation">#REF!</definedName>
    <definedName name="Cardiochirurgia" localSheetId="0">#REF!</definedName>
    <definedName name="Cardiochirurgia">#REF!</definedName>
    <definedName name="Cash_Flow" localSheetId="0">#REF!</definedName>
    <definedName name="Cash_Flow">#REF!</definedName>
    <definedName name="CashFlow" localSheetId="0">#REF!</definedName>
    <definedName name="CashFlow">#REF!</definedName>
    <definedName name="Caso">#REF!</definedName>
    <definedName name="CC" localSheetId="0">#REF!</definedName>
    <definedName name="CC">#REF!</definedName>
    <definedName name="CF" localSheetId="0">#REF!</definedName>
    <definedName name="CF">#REF!</definedName>
    <definedName name="Check_flussi">#REF!</definedName>
    <definedName name="Check_Santa_Maria">#REF!</definedName>
    <definedName name="checkliquidity">#REF!</definedName>
    <definedName name="cix">#REF!</definedName>
    <definedName name="Conversione" localSheetId="0">#REF!</definedName>
    <definedName name="Conversione">#REF!</definedName>
    <definedName name="Copiarichiami">#REF!</definedName>
    <definedName name="costi" localSheetId="0">#REF!</definedName>
    <definedName name="costi">#REF!</definedName>
    <definedName name="cx">#REF!</definedName>
    <definedName name="d" hidden="1">#REF!</definedName>
    <definedName name="DataQ">#REF!</definedName>
    <definedName name="dates">#REF!</definedName>
    <definedName name="davide">#REF!</definedName>
    <definedName name="dcDaysInWeek">7</definedName>
    <definedName name="dcDaysInYear">365</definedName>
    <definedName name="dcMthsInQtr">3</definedName>
    <definedName name="dcMthsInYear">12</definedName>
    <definedName name="dcQtrsInYear">4</definedName>
    <definedName name="dcWeeksInYear">52</definedName>
    <definedName name="ddddd">#REF!</definedName>
    <definedName name="DDDDDD" hidden="1">{"français",#N/A,FALSE,"Intro";"français",#N/A,FALSE,"Index";#N/A,#N/A,FALSE,"3-Incor";#N/A,#N/A,FALSE,"4-Corpo"}</definedName>
    <definedName name="decimal">#REF!</definedName>
    <definedName name="DepoFee" localSheetId="0">#REF!</definedName>
    <definedName name="DepoFee" localSheetId="1">#REF!</definedName>
    <definedName name="DepoFee">#REF!</definedName>
    <definedName name="DepoFeeMin" localSheetId="0">#REF!</definedName>
    <definedName name="DepoFeeMin" localSheetId="1">#REF!</definedName>
    <definedName name="DepoFeeMin">#REF!</definedName>
    <definedName name="DFFF" hidden="1">{"français",#N/A,FALSE,"Intro";"français",#N/A,FALSE,"Index";#N/A,#N/A,FALSE,"3-Incor";#N/A,#N/A,FALSE,"4-Corpo"}</definedName>
    <definedName name="dilazione" localSheetId="0">#REF!</definedName>
    <definedName name="dilazione">#REF!</definedName>
    <definedName name="discussion">#REF!</definedName>
    <definedName name="dLease_Passing">#REF!</definedName>
    <definedName name="dPromEquityInvestedPartner">#REF!</definedName>
    <definedName name="dPromHurdleI">#REF!</definedName>
    <definedName name="dPromHurdleIPartner">#REF!</definedName>
    <definedName name="draft_date">#REF!</definedName>
    <definedName name="draft_toggle">#REF!</definedName>
    <definedName name="dsds" hidden="1">{"français",#N/A,FALSE,"Intro";"français",#N/A,FALSE,"Index";#N/A,#N/A,FALSE,"3-Incor";#N/A,#N/A,FALSE,"4-Corpo"}</definedName>
    <definedName name="Durata">#REF!</definedName>
    <definedName name="Durata_in_anni">#REF!</definedName>
    <definedName name="EBCK" hidden="1">{"français",#N/A,FALSE,"Intro";"français",#N/A,FALSE,"Index";#N/A,#N/A,FALSE,"3-Incor";#N/A,#N/A,FALSE,"4-Corpo"}</definedName>
    <definedName name="ECOTER" hidden="1">{"français",#N/A,FALSE,"Intro";"français",#N/A,FALSE,"Index";#N/A,#N/A,FALSE,"3-Incor";#N/A,#N/A,FALSE,"4-Corpo"}</definedName>
    <definedName name="ecoterv1" hidden="1">{"français",#N/A,FALSE,"Intro";"français",#N/A,FALSE,"Index";#N/A,#N/A,FALSE,"3-Incor";#N/A,#N/A,FALSE,"4-Corpo"}</definedName>
    <definedName name="EEEEEEE" hidden="1">{"français",#N/A,FALSE,"Intro";"français",#N/A,FALSE,"Index";#N/A,#N/A,FALSE,"3-Incor";#N/A,#N/A,FALSE,"4-Corpo"}</definedName>
    <definedName name="EEEEEEEOOO" hidden="1">{"français",#N/A,FALSE,"Intro";"français",#N/A,FALSE,"Index";#N/A,#N/A,FALSE,"3-Incor";#N/A,#N/A,FALSE,"4-Corpo"}</definedName>
    <definedName name="EV__ALLOWSTOPEXPAND__" hidden="1">1</definedName>
    <definedName name="EV__CVPARAMS__" hidden="1">"Params!$B$2:$C$16;"</definedName>
    <definedName name="EV__EVCOM_OPTIONS__" hidden="1">8</definedName>
    <definedName name="EV__EXPOPTIONS__" hidden="1">0</definedName>
    <definedName name="EV__LASTREFTIME__" hidden="1">41095.6175231481</definedName>
    <definedName name="EV__MAXEXPCOLS__" hidden="1">100</definedName>
    <definedName name="EV__MAXEXPROWS__" hidden="1">1000</definedName>
    <definedName name="EV__MEMORYCVW__" hidden="1">0</definedName>
    <definedName name="EV__WBEVMODE__" hidden="1">0</definedName>
    <definedName name="EV__WBREFOPTIONS__" hidden="1">134217728</definedName>
    <definedName name="EV__WBVERSION__" hidden="1">0</definedName>
    <definedName name="ExitRebaseCR1">#REF!</definedName>
    <definedName name="ExitRebaseCR2">#REF!</definedName>
    <definedName name="ExitRebaseCR3">#REF!</definedName>
    <definedName name="ExitRebaseCR4">#REF!</definedName>
    <definedName name="ExitRebaseCR5">#REF!</definedName>
    <definedName name="ExitRebaseCR6">#REF!</definedName>
    <definedName name="ExitRebaseCR7">#REF!</definedName>
    <definedName name="ExitRebasePA1">#REF!</definedName>
    <definedName name="ExitRebasePA2">#REF!</definedName>
    <definedName name="ExitRebasePA3">#REF!</definedName>
    <definedName name="ExitRebasePA4">#REF!</definedName>
    <definedName name="ExitRebasePA5">#REF!</definedName>
    <definedName name="ExitRebasePA6">#REF!</definedName>
    <definedName name="ExitRebasePA7">#REF!</definedName>
    <definedName name="ExtraMaintenanceCR_">#REF!</definedName>
    <definedName name="ExtraMaintenancePA_">#REF!</definedName>
    <definedName name="f" localSheetId="0" hidden="1">#REF!</definedName>
    <definedName name="f" hidden="1">#REF!</definedName>
    <definedName name="FFFFF" hidden="1">{"français",#N/A,FALSE,"Intro";"français",#N/A,FALSE,"Index";#N/A,#N/A,FALSE,"3-Incor";#N/A,#N/A,FALSE,"4-Corpo"}</definedName>
    <definedName name="FFFFFFF" hidden="1">{"français",#N/A,FALSE,"Intro";"français",#N/A,FALSE,"Index";#N/A,#N/A,FALSE,"3-Incor";#N/A,#N/A,FALSE,"4-Corpo"}</definedName>
    <definedName name="finalexit">#REF!</definedName>
    <definedName name="Flussi_quotisti">#REF!</definedName>
    <definedName name="Flussi_quotisti_incollati">#REF!</definedName>
    <definedName name="freerentbar">#REF!</definedName>
    <definedName name="Frequency">#REF!</definedName>
    <definedName name="FSDFSDF" hidden="1">{"français",#N/A,FALSE,"Intro";"français",#N/A,FALSE,"Index";#N/A,#N/A,FALSE,"3-Incor";#N/A,#N/A,FALSE,"4-Corpo"}</definedName>
    <definedName name="FundEndDate">#REF!</definedName>
    <definedName name="FundManagementFee" localSheetId="0">#REF!</definedName>
    <definedName name="FundManagementFee" localSheetId="1">#REF!</definedName>
    <definedName name="FundManagementFee">#REF!</definedName>
    <definedName name="FundManagementFee3">#REF!</definedName>
    <definedName name="FundManagementFeeMax">#REF!</definedName>
    <definedName name="FundManagementFeeMin" localSheetId="0">#REF!</definedName>
    <definedName name="FundManagementFeeMin" localSheetId="1">#REF!</definedName>
    <definedName name="FundManagementFeeMin">#REF!</definedName>
    <definedName name="FundName">#REF!</definedName>
    <definedName name="FundStartDate">#REF!</definedName>
    <definedName name="GGGGG" hidden="1">{"français",#N/A,FALSE,"Intro";"français",#N/A,FALSE,"Index";#N/A,#N/A,FALSE,"3-Incor";#N/A,#N/A,FALSE,"4-Corpo"}</definedName>
    <definedName name="GHJJJ" hidden="1">{"français",#N/A,FALSE,"Intro";"français",#N/A,FALSE,"Index";#N/A,#N/A,FALSE,"3-Incor";#N/A,#N/A,FALSE,"4-Corpo"}</definedName>
    <definedName name="GIL">0</definedName>
    <definedName name="GrowthMktPA_">#REF!</definedName>
    <definedName name="HHHH" hidden="1">{"français",#N/A,FALSE,"Intro";"français",#N/A,FALSE,"Index";#N/A,#N/A,FALSE,"3-Incor";#N/A,#N/A,FALSE,"4-Corpo"}</definedName>
    <definedName name="iexcons" localSheetId="0">#REF!</definedName>
    <definedName name="iexcons">#REF!</definedName>
    <definedName name="IncollaRichiami">#REF!</definedName>
    <definedName name="IndExpertsFee" localSheetId="0">#REF!</definedName>
    <definedName name="IndExpertsFee" localSheetId="1">#REF!</definedName>
    <definedName name="IndExpertsFee">#REF!</definedName>
    <definedName name="IndExpertsFeeMin" localSheetId="0">#REF!</definedName>
    <definedName name="IndExpertsFeeMin" localSheetId="1">#REF!</definedName>
    <definedName name="IndExpertsFeeMin">#REF!</definedName>
    <definedName name="inflation" localSheetId="0">#REF!</definedName>
    <definedName name="inflation" localSheetId="1">#REF!</definedName>
    <definedName name="inflation">#REF!</definedName>
    <definedName name="inflazione" localSheetId="0">#REF!</definedName>
    <definedName name="inflazione">#REF!</definedName>
    <definedName name="InsuranceCostsCR_">#REF!</definedName>
    <definedName name="InsuranceCostsPA_">#REF!</definedName>
    <definedName name="InterestCostRate">#REF!</definedName>
    <definedName name="InterestIncomeRate">#REF!</definedName>
    <definedName name="InvLevel10Share">#REF!</definedName>
    <definedName name="InvLevel1Share">#REF!</definedName>
    <definedName name="InvLevel2Share">#REF!</definedName>
    <definedName name="InvLevel3Share">#REF!</definedName>
    <definedName name="InvLevel4Share">#REF!</definedName>
    <definedName name="InvLevel5Share">#REF!</definedName>
    <definedName name="InvLevel6Share">#REF!</definedName>
    <definedName name="InvLevel7Share">#REF!</definedName>
    <definedName name="InvLevel8Share">#REF!</definedName>
    <definedName name="InvLevel9Share">#REF!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MT_OUT" hidden="1">"c2145"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SHAREOUTSTANDING" hidden="1">"c83"</definedName>
    <definedName name="IQ_AVG_TEV" hidden="1">"c84"</definedName>
    <definedName name="IQ_AVG_VOLUME" hidden="1">"c1346"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ROK_COMISSION" hidden="1">"c98"</definedName>
    <definedName name="IQ_BUILDINGS" hidden="1">"c99"</definedName>
    <definedName name="IQ_BUSINESS_DESCRIPTION" hidden="1">"c322"</definedName>
    <definedName name="IQ_BV_OVER_SHARES" hidden="1">"c1349"</definedName>
    <definedName name="IQ_BV_SHARE" hidden="1">"c100"</definedName>
    <definedName name="IQ_CAL_Q" hidden="1">"c101"</definedName>
    <definedName name="IQ_CAL_Y" hidden="1">"c102"</definedName>
    <definedName name="IQ_CALL_FEATURE" hidden="1">"c2197"</definedName>
    <definedName name="IQ_CALLABLE" hidden="1">"c2196"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IZED_INTEREST" hidden="1">"c2076"</definedName>
    <definedName name="IQ_CASH" hidden="1">"c1458"</definedName>
    <definedName name="IQ_CASH_ACQUIRE_CF" hidden="1">"c1630"</definedName>
    <definedName name="IQ_CASH_CONVERSION" hidden="1">"c117"</definedName>
    <definedName name="IQ_CASH_DUE_BANKS" hidden="1">"c1351"</definedName>
    <definedName name="IQ_CASH_EQUIV" hidden="1">"c118"</definedName>
    <definedName name="IQ_CASH_FINAN" hidden="1">"c119"</definedName>
    <definedName name="IQ_CASH_INTEREST" hidden="1">"c120"</definedName>
    <definedName name="IQ_CASH_INVEST" hidden="1">"c121"</definedName>
    <definedName name="IQ_CASH_OPER" hidden="1">"c122"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WORKING_CAPITAL" hidden="1">"c1909"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UTSTANDING_BS_DATE" hidden="1">"c1971"</definedName>
    <definedName name="IQ_CLASSA_OUTSTANDING_FILING_DATE" hidden="1">"c1973"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NV_DATE" hidden="1">"c2191"</definedName>
    <definedName name="IQ_CONV_PREMIUM" hidden="1">"c2195"</definedName>
    <definedName name="IQ_CONV_PRICE" hidden="1">"c2193"</definedName>
    <definedName name="IQ_CONV_RATE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XITY" hidden="1">"c2182"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RATIO" hidden="1">"c246"</definedName>
    <definedName name="IQ_CUSIP" hidden="1">"c2245"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OTHER_COST" hidden="1">"c284"</definedName>
    <definedName name="IQ_DEF_BENEFIT_ROA" hidden="1">"c285"</definedName>
    <definedName name="IQ_DEF_BENEFIT_SERVICE_COST" hidden="1">"c286"</definedName>
    <definedName name="IQ_DEF_BENEFIT_TOTAL_COST" hidden="1">"c287"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DURATION" hidden="1">"c2181"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INT" hidden="1">"c360"</definedName>
    <definedName name="IQ_EBIT_MARGIN" hidden="1">"c359"</definedName>
    <definedName name="IQ_EBIT_OVER_IE" hidden="1">"c1369"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MARGIN" hidden="1">"c1963"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CAPEX_INT" hidden="1">"c368"</definedName>
    <definedName name="IQ_EBITDA_CAPEX_OVER_TOTAL_IE" hidden="1">"c1370"</definedName>
    <definedName name="IQ_EBITDA_INT" hidden="1">"c373"</definedName>
    <definedName name="IQ_EBITDA_MARGIN" hidden="1">"c372"</definedName>
    <definedName name="IQ_EBITDA_OVER_TOTAL_IE" hidden="1">"c1371"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UTI" hidden="1">"c390"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NORM" hidden="1">"c1902"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EDFUNDS_SOLD" hidden="1">"c2256"</definedName>
    <definedName name="IQ_FFO" hidden="1">"c1574"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DEBT_CURRENT" hidden="1">"c429"</definedName>
    <definedName name="IQ_FIN_DIV_DEBT_LT" hidden="1">"c430"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REV" hidden="1">"c437"</definedName>
    <definedName name="IQ_FINANCING_CASH" hidden="1">"c1405"</definedName>
    <definedName name="IQ_FINANCING_CASH_SUPPL" hidden="1">"c1406"</definedName>
    <definedName name="IQ_FINISHED_INV" hidden="1">"c438"</definedName>
    <definedName name="IQ_FIRST_INT_DATE" hidden="1">"c2186"</definedName>
    <definedName name="IQ_FIRST_YEAR_LIFE" hidden="1">"c439"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Y" hidden="1">1000</definedName>
    <definedName name="IQ_GA_EXP" hidden="1">"c2241"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DIVID" hidden="1">"c1446"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ROFIT" hidden="1">"c1378"</definedName>
    <definedName name="IQ_GROSS_SPRD" hidden="1">"c2155"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PRICE" hidden="1">"c545"</definedName>
    <definedName name="IQ_HOMEOWNERS_WRITTEN" hidden="1">"c546"</definedName>
    <definedName name="IQ_IMPAIR_OIL" hidden="1">"c547"</definedName>
    <definedName name="IQ_IMPAIRMENT_GW" hidden="1">"c548"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S_ANNUITY_LIAB" hidden="1">"c563"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PRD" hidden="1">"c644"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LAND" hidden="1">"c645"</definedName>
    <definedName name="IQ_LAST_PMT_DATE" hidden="1">"c2188"</definedName>
    <definedName name="IQ_LAST_SPLIT_DATE" hidden="1">"c2095"</definedName>
    <definedName name="IQ_LAST_SPLIT_FACTOR" hidden="1">"c2093"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ICENSED_POPS" hidden="1">"c2123"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ACHINERY" hidden="1">"c711"</definedName>
    <definedName name="IQ_MAINT_REPAIR" hidden="1">"c2087"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M_ACCOUNT" hidden="1">"c743"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SERV_RIGHTS" hidden="1">"c2242"</definedName>
    <definedName name="IQ_NET_CHANGE" hidden="1">"c749"</definedName>
    <definedName name="IQ_NET_DEBT" hidden="1">"c1584"</definedName>
    <definedName name="IQ_NET_DEBT_EBITDA" hidden="1">"c750"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MARGIN" hidden="1">"c794"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SFAS" hidden="1">"c795"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UTIL_REV" hidden="1">"c2089"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CLOSE_BALANCE_GAS" hidden="1">"c2049"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OIL" hidden="1">"c2035"</definedName>
    <definedName name="IQ_OG_PURCHASES_GAS" hidden="1">"c2045"</definedName>
    <definedName name="IQ_OG_PURCHASES_OIL" hidden="1">"c2033"</definedName>
    <definedName name="IQ_OG_REVISIONS_GAS" hidden="1">"c2042"</definedName>
    <definedName name="IQ_OG_REVISIONS_OIL" hidden="1">"c2030"</definedName>
    <definedName name="IQ_OG_SALES_IN_PLACE_GAS" hidden="1">"c2046"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UNDEVELOPED_RESERVES_GAS" hidden="1">"c2051"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ISSUED" hidden="1">"c857"</definedName>
    <definedName name="IQ_ORDER_BACKLOG" hidden="1">"c2090"</definedName>
    <definedName name="IQ_OTHER_ADJUST_GROSS_LOANS" hidden="1">"c859"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UTSTANDING_BS_DATE" hidden="1">"c2128"</definedName>
    <definedName name="IQ_OUTSTANDING_FILING_DATE" hidden="1">"c2127"</definedName>
    <definedName name="IQ_OWNERSHIP" hidden="1">"c2160"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WRITTEN" hidden="1">"c1027"</definedName>
    <definedName name="IQ_PE_EXCL" hidden="1">"c1028"</definedName>
    <definedName name="IQ_PE_EXCL_AVG" hidden="1">"c1029"</definedName>
    <definedName name="IQ_PE_NORMALIZED" hidden="1">"c2207"</definedName>
    <definedName name="IQ_PE_RATIO" hidden="1">"c1610"</definedName>
    <definedName name="IQ_PENSION" hidden="1">"c1031"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MT_FREQ" hidden="1">"c2236"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RE_OPEN_COST" hidden="1">"c1040"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ICE_OVER_BVPS" hidden="1">"c1412"</definedName>
    <definedName name="IQ_PRICE_OVER_LTM_EPS" hidden="1">"c1413"</definedName>
    <definedName name="IQ_PRICEDATE" hidden="1">"c1069"</definedName>
    <definedName name="IQ_PRICING_DATE" hidden="1">"c1613"</definedName>
    <definedName name="IQ_PRIMARY_INDUSTRY" hidden="1">"c1070"</definedName>
    <definedName name="IQ_PRINCIPAL_AMT" hidden="1">"c2157"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VG_STORE_SIZE_GROSS" hidden="1">"c2066"</definedName>
    <definedName name="IQ_RETAIL_AVG_STORE_SIZE_NET" hidden="1">"c2067"</definedName>
    <definedName name="IQ_RETAIL_CLOSED_STORES" hidden="1">"c2063"</definedName>
    <definedName name="IQ_RETAIL_OPENED_STORES" hidden="1">"c2062"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Q_FOOTAGE" hidden="1">"c2064"</definedName>
    <definedName name="IQ_RETAIL_STORE_SELLING_AREA" hidden="1">"c2065"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UTI" hidden="1">"c1125"</definedName>
    <definedName name="IQ_REVENUE" hidden="1">"c1422"</definedName>
    <definedName name="IQ_REVISION_DATE_" hidden="1">39052.4889814815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VING_DEP" hidden="1">"c1150"</definedName>
    <definedName name="IQ_SECUR_RECEIV" hidden="1">"c1151"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CF" hidden="1">"c1203"</definedName>
    <definedName name="IQ_STRIKE_PRICE_ISSUED" hidden="1">"c1645"</definedName>
    <definedName name="IQ_STRIKE_PRICE_OS" hidden="1">"c1646"</definedName>
    <definedName name="IQ_STW" hidden="1">"c2166"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MPLOYEE_AVG" hidden="1">"c1225"</definedName>
    <definedName name="IQ_TEV_TOTAL_REV" hidden="1">"c1226"</definedName>
    <definedName name="IQ_TEV_TOTAL_REV_AVG" hidden="1">"c1227"</definedName>
    <definedName name="IQ_TEV_UFCF" hidden="1">"c2208"</definedName>
    <definedName name="IQ_TIER_ONE_RATIO" hidden="1">"c1229"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QUITY" hidden="1">"c1250"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EXP" hidden="1">"c1291"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S" hidden="1">"c2119"</definedName>
    <definedName name="IQ_TOTAL_UNUSUAL" hidden="1">"c1508"</definedName>
    <definedName name="IQ_TRADE_AR" hidden="1">"c1345"</definedName>
    <definedName name="IQ_TRADE_PRINCIPAL" hidden="1">"c1309"</definedName>
    <definedName name="IQ_TRADING_ASSETS" hidden="1">"c1310"</definedName>
    <definedName name="IQ_TRADING_CURRENCY" hidden="1">"c2212"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USUAL_EXP" hidden="1">"c1456"</definedName>
    <definedName name="IQ_US_GAAP" hidden="1">"c1331"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EIGHTED_AVG_PRICE" hidden="1">"c1334"</definedName>
    <definedName name="IQ_WIP_INV" hidden="1">"c1335"</definedName>
    <definedName name="IQ_WORKMEN_WRITTEN" hidden="1">"c1336"</definedName>
    <definedName name="IQ_XDIV_DATE" hidden="1">"c2203"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va">#REF!</definedName>
    <definedName name="JJJJJJ" hidden="1">{"français",#N/A,FALSE,"Intro";"français",#N/A,FALSE,"Index";#N/A,#N/A,FALSE,"3-Incor";#N/A,#N/A,FALSE,"4-Corpo"}</definedName>
    <definedName name="JKKKLL" hidden="1">{"français",#N/A,FALSE,"Intro";"français",#N/A,FALSE,"Index";#N/A,#N/A,FALSE,"3-Incor";#N/A,#N/A,FALSE,"4-Corpo"}</definedName>
    <definedName name="JUUUU" hidden="1">{"français",#N/A,FALSE,"Intro";"français",#N/A,FALSE,"Index";#N/A,#N/A,FALSE,"3-Incor";#N/A,#N/A,FALSE,"4-Corpo"}</definedName>
    <definedName name="K2_WBEVMODE" hidden="1">0</definedName>
    <definedName name="Level1Hurdle">#REF!</definedName>
    <definedName name="Level2Hurdle">#REF!</definedName>
    <definedName name="Level3Hurdle">#REF!</definedName>
    <definedName name="Level4Hurdle">#REF!</definedName>
    <definedName name="Level5Hurdle">#REF!</definedName>
    <definedName name="Level6Hurdle">#REF!</definedName>
    <definedName name="Level7Hurdle">#REF!</definedName>
    <definedName name="Level8Hurdle">#REF!</definedName>
    <definedName name="Level9Hurdle">#REF!</definedName>
    <definedName name="limcount" hidden="1">1</definedName>
    <definedName name="liquidityline">#REF!</definedName>
    <definedName name="liquiditylinehardnumber">#REF!</definedName>
    <definedName name="LocalPropertyTaxCR_">#REF!</definedName>
    <definedName name="LocalPropertyTaxPA_">#REF!</definedName>
    <definedName name="LocalPropertyTaxRedDurCR_">#REF!</definedName>
    <definedName name="LocalPropertyTaxRedDurPA_">#REF!</definedName>
    <definedName name="LocalPropertyTaxRedPercCR_">#REF!</definedName>
    <definedName name="LocalPropertyTaxRedPercPA_">#REF!</definedName>
    <definedName name="ltv">#REF!</definedName>
    <definedName name="ManagementLevel10Share">#REF!</definedName>
    <definedName name="ManagementLevel1Share">#REF!</definedName>
    <definedName name="ManagementLevel2Share">#REF!</definedName>
    <definedName name="ManagementLevel3Share">#REF!</definedName>
    <definedName name="ManagementLevel4Share">#REF!</definedName>
    <definedName name="ManagementLevel5Share">#REF!</definedName>
    <definedName name="ManagementLevel6Share">#REF!</definedName>
    <definedName name="ManagementLevel7Share">#REF!</definedName>
    <definedName name="ManagementLevel8Share">#REF!</definedName>
    <definedName name="ManagementLevel9Share">#REF!</definedName>
    <definedName name="Matrice">#REF!</definedName>
    <definedName name="me">"Button 5"</definedName>
    <definedName name="MEWarning" hidden="1">1</definedName>
    <definedName name="Milestone1">#REF!</definedName>
    <definedName name="Milestone2">#REF!</definedName>
    <definedName name="Milestone3">#REF!</definedName>
    <definedName name="minusvalenza" localSheetId="0">#REF!</definedName>
    <definedName name="minusvalenza">#REF!</definedName>
    <definedName name="mqAltroPA_">#REF!</definedName>
    <definedName name="mqFcrPA_">#REF!</definedName>
    <definedName name="mqRes">#REF!</definedName>
    <definedName name="mqResPA_">#REF!</definedName>
    <definedName name="MULTI" hidden="1">{"français",#N/A,FALSE,"Intro";"français",#N/A,FALSE,"Index";#N/A,#N/A,FALSE,"3-Incor";#N/A,#N/A,FALSE,"4-Corpo"}</definedName>
    <definedName name="MULTITEC" hidden="1">{"français",#N/A,FALSE,"Intro";"français",#N/A,FALSE,"Index";#N/A,#N/A,FALSE,"3-Incor";#N/A,#N/A,FALSE,"4-Corpo"}</definedName>
    <definedName name="MVInflMqAltreSupCR1">#REF!</definedName>
    <definedName name="MVInflMqAltreSupCR2">#REF!</definedName>
    <definedName name="MVInflMqAltreSupCR3">#REF!</definedName>
    <definedName name="MVInflMqPA1">#REF!</definedName>
    <definedName name="MVInflMqPA2">#REF!</definedName>
    <definedName name="MVInflMqPA3">#REF!</definedName>
    <definedName name="MVInflMqPA4">#REF!</definedName>
    <definedName name="MVInflMqPA5">#REF!</definedName>
    <definedName name="MVInflMqPA6">#REF!</definedName>
    <definedName name="MVInflMqPA7">#REF!</definedName>
    <definedName name="MVInflMqResCR_">#REF!</definedName>
    <definedName name="MVmqAltreSupPA1">#REF!</definedName>
    <definedName name="MVmqAltreSupPA2">#REF!</definedName>
    <definedName name="MVmqAltreSupPA3">#REF!</definedName>
    <definedName name="MVmqResCR_">#REF!</definedName>
    <definedName name="MVmqResFE_">#REF!</definedName>
    <definedName name="MVmqResFI_">#REF!</definedName>
    <definedName name="net">#REF!</definedName>
    <definedName name="NOME">#REF!</definedName>
    <definedName name="NomeProgetto" localSheetId="0">#REF!</definedName>
    <definedName name="NomeProgetto" localSheetId="1">#REF!</definedName>
    <definedName name="NomeProgetto">#REF!</definedName>
    <definedName name="NomeSupPA1">#REF!</definedName>
    <definedName name="NomeSupPA2">#REF!</definedName>
    <definedName name="NomeSupPA3">#REF!</definedName>
    <definedName name="NomeSupPA4">#REF!</definedName>
    <definedName name="NomeSupPA5">#REF!</definedName>
    <definedName name="NomeSupPA6">#REF!</definedName>
    <definedName name="NomeSupPA7">#REF!</definedName>
    <definedName name="NumeroSimulazioni">#REF!</definedName>
    <definedName name="occupancy">#REF!</definedName>
    <definedName name="occupancycow">#REF!</definedName>
    <definedName name="Occupancyostello">#REF!</definedName>
    <definedName name="occupancypa">#REF!</definedName>
    <definedName name="oneri" localSheetId="0">#REF!</definedName>
    <definedName name="oneri">#REF!</definedName>
    <definedName name="Oneri_capitalizzati">#REF!</definedName>
    <definedName name="Oneri_capitalizzati_copiati">#REF!</definedName>
    <definedName name="òòòòòòò" hidden="1">{"français",#N/A,FALSE,"Intro";"français",#N/A,FALSE,"Index";#N/A,#N/A,FALSE,"3-Incor";#N/A,#N/A,FALSE,"4-Corpo"}</definedName>
    <definedName name="OtherFundExpenses" localSheetId="0">#REF!</definedName>
    <definedName name="OtherFundExpenses" localSheetId="1">#REF!</definedName>
    <definedName name="OtherFundExpenses">#REF!</definedName>
    <definedName name="OtherFundExpensesMax" localSheetId="0">#REF!</definedName>
    <definedName name="OtherFundExpensesMax" localSheetId="1">#REF!</definedName>
    <definedName name="OtherFundExpensesMax">#REF!</definedName>
    <definedName name="OtherFundExpensesMin" localSheetId="0">#REF!</definedName>
    <definedName name="OtherFundExpensesMin" localSheetId="1">#REF!</definedName>
    <definedName name="OtherFundExpensesMin">#REF!</definedName>
    <definedName name="OtherOpexCR_">#REF!</definedName>
    <definedName name="OtherOpexPA_">#REF!</definedName>
    <definedName name="Pagam_da_usare">#REF!</definedName>
    <definedName name="Pagam_per_anno">#REF!</definedName>
    <definedName name="PayOutRatio" localSheetId="0">#REF!</definedName>
    <definedName name="PayOutRatio" localSheetId="1">#REF!</definedName>
    <definedName name="PayOutRatio">#REF!</definedName>
    <definedName name="PercNotSoldPA1">#REF!</definedName>
    <definedName name="PercNotSoldPA2">#REF!</definedName>
    <definedName name="PercNotSoldPA3">#REF!</definedName>
    <definedName name="PercNotSoldPA4">#REF!</definedName>
    <definedName name="PercNotSoldPA5">#REF!</definedName>
    <definedName name="PercNotSoldPA6">#REF!</definedName>
    <definedName name="PercNotSoldPA7">#REF!</definedName>
    <definedName name="period" localSheetId="0">#REF!</definedName>
    <definedName name="period" localSheetId="1">#REF!</definedName>
    <definedName name="period">#REF!</definedName>
    <definedName name="periodi">#REF!</definedName>
    <definedName name="Periodo">#REF!</definedName>
    <definedName name="PeriodoQ">#REF!</definedName>
    <definedName name="PeriodoQAnno">#REF!</definedName>
    <definedName name="pinco" localSheetId="0">#REF!</definedName>
    <definedName name="pinco">#REF!</definedName>
    <definedName name="Preferred">#REF!</definedName>
    <definedName name="Primo_pagam">#REF!</definedName>
    <definedName name="project">#REF!</definedName>
    <definedName name="PropertyManagementFeeALTRO">#REF!</definedName>
    <definedName name="PropertyManagementFeeCR_">#REF!</definedName>
    <definedName name="PropertyManagementFeePA_">#REF!</definedName>
    <definedName name="PropertyManagementFeeRESIDENZIALE">#REF!</definedName>
    <definedName name="prova" hidden="1">#REF!</definedName>
    <definedName name="proventi" localSheetId="0">#REF!</definedName>
    <definedName name="proventi">#REF!</definedName>
    <definedName name="PUB_FileID" hidden="1">"L10003363.xls"</definedName>
    <definedName name="PUB_UserID" hidden="1">"MAYERX"</definedName>
    <definedName name="Quarto">#REF!</definedName>
    <definedName name="RateoCR1">#REF!</definedName>
    <definedName name="RateoCR2">#REF!</definedName>
    <definedName name="RateoCR3">#REF!</definedName>
    <definedName name="RateoCR4">#REF!</definedName>
    <definedName name="RateoCR5">#REF!</definedName>
    <definedName name="RateoCR6">#REF!</definedName>
    <definedName name="RateoCR7">#REF!</definedName>
    <definedName name="RateoPA1">#REF!</definedName>
    <definedName name="RateoPA2">#REF!</definedName>
    <definedName name="RateoPA3">#REF!</definedName>
    <definedName name="RateoPA4">#REF!</definedName>
    <definedName name="RateoPA5">#REF!</definedName>
    <definedName name="RateoPA6">#REF!</definedName>
    <definedName name="RateoPA7">#REF!</definedName>
    <definedName name="RentalIndexation">#REF!</definedName>
    <definedName name="RentmqCR1">#REF!</definedName>
    <definedName name="RentmqCR2">#REF!</definedName>
    <definedName name="RentmqCR3">#REF!</definedName>
    <definedName name="RentmqCR4">#REF!</definedName>
    <definedName name="RentmqCR5">#REF!</definedName>
    <definedName name="RentmqCR6">#REF!</definedName>
    <definedName name="RentmqCR7">#REF!</definedName>
    <definedName name="RentmqPA1">#REF!</definedName>
    <definedName name="RentmqPA2">#REF!</definedName>
    <definedName name="RentmqPA3">#REF!</definedName>
    <definedName name="RentmqPA4">#REF!</definedName>
    <definedName name="RentmqPA5">#REF!</definedName>
    <definedName name="RentmqPA6">#REF!</definedName>
    <definedName name="RentmqPA7">#REF!</definedName>
    <definedName name="RentRebaseCR5">#REF!</definedName>
    <definedName name="RentRebaseCR6">#REF!</definedName>
    <definedName name="RentRebaseCR7">#REF!</definedName>
    <definedName name="RentRebasePA1">#REF!</definedName>
    <definedName name="RentRebasePA2">#REF!</definedName>
    <definedName name="RentRebasePA3">#REF!</definedName>
    <definedName name="RentRebasePA4">#REF!</definedName>
    <definedName name="RentRebasePA5">#REF!</definedName>
    <definedName name="RentRebasePA6">#REF!</definedName>
    <definedName name="RentRebasePA7">#REF!</definedName>
    <definedName name="rgg" localSheetId="0" hidden="1">#REF!</definedName>
    <definedName name="rgg" hidden="1">#REF!</definedName>
    <definedName name="ricavi" localSheetId="0">#REF!</definedName>
    <definedName name="ricavi">#REF!</definedName>
    <definedName name="RRRRRR" hidden="1">{"français",#N/A,FALSE,"Intro";"français",#N/A,FALSE,"Index";#N/A,#N/A,FALSE,"3-Incor";#N/A,#N/A,FALSE,"4-Corpo"}</definedName>
    <definedName name="Santa_Maria">#REF!</definedName>
    <definedName name="SAPBEXrevision" hidden="1">2</definedName>
    <definedName name="SAPBEXsysID" hidden="1">"TP2"</definedName>
    <definedName name="SAPBEXwbID" hidden="1">"3U60W8N8WFVSYP46DE41173I3"</definedName>
    <definedName name="Scenario" localSheetId="0">#REF!</definedName>
    <definedName name="scenario">#REF!</definedName>
    <definedName name="Scenario2">#REF!</definedName>
    <definedName name="sencount" hidden="1">1</definedName>
    <definedName name="SetUpFee" localSheetId="0">#REF!</definedName>
    <definedName name="SetUpFee" localSheetId="1">#REF!</definedName>
    <definedName name="SetUpFee">#REF!</definedName>
    <definedName name="sfew" hidden="1">#REF!</definedName>
    <definedName name="SGGG" hidden="1">{"français",#N/A,FALSE,"Intro";"français",#N/A,FALSE,"Index";#N/A,#N/A,FALSE,"3-Incor";#N/A,#N/A,FALSE,"4-Corpo"}</definedName>
    <definedName name="SISAD" hidden="1">{"français",#N/A,FALSE,"Intro";"français",#N/A,FALSE,"Index";#N/A,#N/A,FALSE,"3-Incor";#N/A,#N/A,FALSE,"4-Corpo"}</definedName>
    <definedName name="Sottotitolo">#REF!</definedName>
    <definedName name="spesa">#REF!</definedName>
    <definedName name="SS" hidden="1">{"français",#N/A,FALSE,"Intro";"français",#N/A,FALSE,"Index";#N/A,#N/A,FALSE,"3-Incor";#N/A,#N/A,FALSE,"4-Corpo"}</definedName>
    <definedName name="SSS" hidden="1">{"français",#N/A,FALSE,"Intro";"français",#N/A,FALSE,"Index";#N/A,#N/A,FALSE,"3-Incor";#N/A,#N/A,FALSE,"4-Corpo"}</definedName>
    <definedName name="SSSSSS">#REF!</definedName>
    <definedName name="StartDate">#REF!</definedName>
    <definedName name="switch">#REF!</definedName>
    <definedName name="switcher">#REF!</definedName>
    <definedName name="tariffadoppia">#REF!</definedName>
    <definedName name="tariffasingola">#REF!</definedName>
    <definedName name="Tasso_inter_annuale">#REF!</definedName>
    <definedName name="Tasso_periodico" localSheetId="0">[0]!Tasso_inter_annuale/[0]!Pagam_per_anno</definedName>
    <definedName name="Tasso_periodico">#REF!/#REF!</definedName>
    <definedName name="TGTGG" hidden="1">{"français",#N/A,FALSE,"Intro";"français",#N/A,FALSE,"Index";#N/A,#N/A,FALSE,"3-Incor";#N/A,#N/A,FALSE,"4-Corpo"}</definedName>
    <definedName name="TORSAN" hidden="1">{"français",#N/A,FALSE,"Intro";"français",#N/A,FALSE,"Index";#N/A,#N/A,FALSE,"3-Incor";#N/A,#N/A,FALSE,"4-Corpo"}</definedName>
    <definedName name="Totale_pagam" localSheetId="0">[0]!Pagam_per_anno*[0]!Durata_in_anni</definedName>
    <definedName name="Totale_pagam">#REF!*#REF!</definedName>
    <definedName name="TransactionFeePA_">#REF!</definedName>
    <definedName name="TTTTTT" hidden="1">{"français",#N/A,FALSE,"Intro";"français",#N/A,FALSE,"Index";#N/A,#N/A,FALSE,"3-Incor";#N/A,#N/A,FALSE,"4-Corpo"}</definedName>
    <definedName name="UUUUUU" hidden="1">{"français",#N/A,FALSE,"Intro";"français",#N/A,FALSE,"Index";#N/A,#N/A,FALSE,"3-Incor";#N/A,#N/A,FALSE,"4-Corpo"}</definedName>
    <definedName name="VBAdvanced.VB_Branch_Example" localSheetId="0">#N/A</definedName>
    <definedName name="VBAdvanced.VB_Branch_Example">#REF!</definedName>
    <definedName name="VBAdvanced.VB_GetWindowsDirectory" localSheetId="0">#N/A</definedName>
    <definedName name="VBAdvanced.VB_GetWindowsDirectory">#REF!</definedName>
    <definedName name="Versione">#REF!</definedName>
    <definedName name="VersNo">0.22</definedName>
    <definedName name="vvv" localSheetId="0">#REF!</definedName>
    <definedName name="vvv">#REF!</definedName>
    <definedName name="wrn.français." hidden="1">{"français",#N/A,FALSE,"Intro";"français",#N/A,FALSE,"Index";#N/A,#N/A,FALSE,"3-Incor";#N/A,#N/A,FALSE,"4-Corpo"}</definedName>
    <definedName name="xxx" hidden="1">{"français",#N/A,FALSE,"Intro";"français",#N/A,FALSE,"Index";#N/A,#N/A,FALSE,"3-Incor";#N/A,#N/A,FALSE,"4-Corpo"}</definedName>
    <definedName name="XXXXX" localSheetId="0" hidden="1">#REF!</definedName>
    <definedName name="XXXXX" hidden="1">#REF!</definedName>
    <definedName name="year" localSheetId="0">#REF!</definedName>
    <definedName name="year" localSheetId="1">#REF!</definedName>
    <definedName name="year">#REF!</definedName>
    <definedName name="YearInPA_">#REF!</definedName>
    <definedName name="yearout" localSheetId="0">#REF!</definedName>
    <definedName name="yearout">#REF!</definedName>
    <definedName name="YearOutPA_">#REF!</definedName>
    <definedName name="YEARS">#REF!</definedName>
    <definedName name="ys">#REF!</definedName>
    <definedName name="YYYYYY" hidden="1">{"français",#N/A,FALSE,"Intro";"français",#N/A,FALSE,"Index";#N/A,#N/A,FALSE,"3-Incor";#N/A,#N/A,FALSE,"4-Corpo"}</definedName>
    <definedName name="ZZCF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77" i="261" l="1"/>
  <c r="I175" i="261"/>
  <c r="I174" i="261"/>
  <c r="I173" i="261"/>
  <c r="I172" i="261"/>
  <c r="I170" i="261"/>
  <c r="I169" i="261"/>
  <c r="I165" i="261"/>
  <c r="I163" i="261"/>
  <c r="I162" i="261"/>
  <c r="I156" i="261"/>
  <c r="I153" i="261"/>
  <c r="I147" i="261"/>
  <c r="I146" i="261"/>
  <c r="I144" i="261"/>
  <c r="I143" i="261"/>
  <c r="I141" i="261"/>
  <c r="I140" i="261"/>
  <c r="H177" i="261"/>
  <c r="H175" i="261"/>
  <c r="H173" i="261"/>
  <c r="H172" i="261"/>
  <c r="H170" i="261"/>
  <c r="H169" i="261"/>
  <c r="H165" i="261"/>
  <c r="H163" i="261"/>
  <c r="H162" i="261"/>
  <c r="H153" i="261"/>
  <c r="H147" i="261"/>
  <c r="H174" i="261" s="1"/>
  <c r="H146" i="261"/>
  <c r="H156" i="261" s="1"/>
  <c r="H144" i="261"/>
  <c r="H143" i="261"/>
  <c r="H141" i="261"/>
  <c r="H140" i="261" s="1"/>
  <c r="E117" i="261" l="1"/>
  <c r="E133" i="261" l="1"/>
  <c r="F92" i="261"/>
  <c r="G92" i="261"/>
  <c r="H92" i="261"/>
  <c r="I92" i="261"/>
  <c r="E92" i="261"/>
  <c r="I97" i="261" s="1"/>
  <c r="J8" i="251"/>
  <c r="G97" i="261" l="1"/>
  <c r="H97" i="261"/>
  <c r="F97" i="261"/>
  <c r="E97" i="261"/>
  <c r="C79" i="261"/>
  <c r="E77" i="261"/>
  <c r="E76" i="261"/>
  <c r="F177" i="261"/>
  <c r="G177" i="261"/>
  <c r="E177" i="261"/>
  <c r="E126" i="261"/>
  <c r="B143" i="261"/>
  <c r="B144" i="261"/>
  <c r="H62" i="261"/>
  <c r="D65" i="261"/>
  <c r="D63" i="261"/>
  <c r="I117" i="261"/>
  <c r="I62" i="261"/>
  <c r="F62" i="261"/>
  <c r="G62" i="261"/>
  <c r="E62" i="261"/>
  <c r="E65" i="261" s="1"/>
  <c r="F172" i="261" l="1"/>
  <c r="G172" i="261"/>
  <c r="E79" i="261"/>
  <c r="E146" i="261"/>
  <c r="E172" i="261"/>
  <c r="E175" i="261"/>
  <c r="E63" i="261"/>
  <c r="E64" i="261" s="1"/>
  <c r="E78" i="261" l="1"/>
  <c r="E147" i="261" s="1"/>
  <c r="F79" i="261"/>
  <c r="G79" i="261" s="1"/>
  <c r="E66" i="261"/>
  <c r="E173" i="261"/>
  <c r="F63" i="261"/>
  <c r="G63" i="261" s="1"/>
  <c r="H63" i="261" s="1"/>
  <c r="I63" i="261" s="1"/>
  <c r="F78" i="261" l="1"/>
  <c r="F147" i="261" s="1"/>
  <c r="H79" i="261"/>
  <c r="G78" i="261"/>
  <c r="G147" i="261" s="1"/>
  <c r="G174" i="261" s="1"/>
  <c r="F122" i="261"/>
  <c r="G122" i="261" s="1"/>
  <c r="H122" i="261" s="1"/>
  <c r="I122" i="261" s="1"/>
  <c r="C178" i="261"/>
  <c r="F174" i="261"/>
  <c r="E174" i="261"/>
  <c r="L56" i="251"/>
  <c r="G170" i="261" s="1"/>
  <c r="K56" i="251"/>
  <c r="F170" i="261" s="1"/>
  <c r="J56" i="251"/>
  <c r="E170" i="261" s="1"/>
  <c r="D87" i="261"/>
  <c r="C146" i="261"/>
  <c r="L8" i="251"/>
  <c r="G169" i="261" s="1"/>
  <c r="K8" i="251"/>
  <c r="F169" i="261" s="1"/>
  <c r="E169" i="261"/>
  <c r="F115" i="261"/>
  <c r="F119" i="261"/>
  <c r="F117" i="261"/>
  <c r="C124" i="261"/>
  <c r="C125" i="261"/>
  <c r="C128" i="261"/>
  <c r="C131" i="261"/>
  <c r="E131" i="261" s="1"/>
  <c r="E132" i="261"/>
  <c r="F132" i="261"/>
  <c r="C134" i="261"/>
  <c r="E134" i="261" s="1"/>
  <c r="G132" i="261"/>
  <c r="E135" i="261" l="1"/>
  <c r="I79" i="261"/>
  <c r="I78" i="261" s="1"/>
  <c r="H78" i="261"/>
  <c r="F118" i="261"/>
  <c r="F131" i="261" s="1"/>
  <c r="I11" i="261"/>
  <c r="H11" i="261"/>
  <c r="G11" i="261"/>
  <c r="F11" i="261"/>
  <c r="E11" i="261"/>
  <c r="E123" i="261" s="1"/>
  <c r="H117" i="261"/>
  <c r="G117" i="261"/>
  <c r="G115" i="261"/>
  <c r="F123" i="261" l="1"/>
  <c r="F95" i="261" s="1"/>
  <c r="F133" i="261"/>
  <c r="F135" i="261" s="1"/>
  <c r="E129" i="261"/>
  <c r="E95" i="261"/>
  <c r="H115" i="261"/>
  <c r="I115" i="261" s="1"/>
  <c r="F129" i="261"/>
  <c r="G118" i="261"/>
  <c r="G131" i="261" s="1"/>
  <c r="H118" i="261" l="1"/>
  <c r="G133" i="261"/>
  <c r="G135" i="261" s="1"/>
  <c r="E128" i="261"/>
  <c r="E130" i="261" s="1"/>
  <c r="E124" i="261"/>
  <c r="E125" i="261"/>
  <c r="F125" i="261"/>
  <c r="F124" i="261"/>
  <c r="F128" i="261"/>
  <c r="F130" i="261" s="1"/>
  <c r="H129" i="261"/>
  <c r="G129" i="261"/>
  <c r="G119" i="261"/>
  <c r="G123" i="261" s="1"/>
  <c r="H119" i="261" l="1"/>
  <c r="I118" i="261"/>
  <c r="H133" i="261"/>
  <c r="F165" i="261"/>
  <c r="E165" i="261"/>
  <c r="F127" i="261"/>
  <c r="F163" i="261" s="1"/>
  <c r="E127" i="261"/>
  <c r="E163" i="261" s="1"/>
  <c r="I119" i="261" l="1"/>
  <c r="H123" i="261"/>
  <c r="H128" i="261" s="1"/>
  <c r="H130" i="261" s="1"/>
  <c r="I133" i="261"/>
  <c r="I131" i="261"/>
  <c r="I129" i="261"/>
  <c r="G128" i="261"/>
  <c r="G130" i="261" s="1"/>
  <c r="G95" i="261"/>
  <c r="H124" i="261"/>
  <c r="G125" i="261"/>
  <c r="G124" i="261"/>
  <c r="H95" i="261" l="1"/>
  <c r="H125" i="261"/>
  <c r="I135" i="261"/>
  <c r="I166" i="261" s="1"/>
  <c r="I123" i="261"/>
  <c r="G165" i="261"/>
  <c r="G141" i="261"/>
  <c r="G140" i="261" s="1"/>
  <c r="F141" i="261"/>
  <c r="F140" i="261" s="1"/>
  <c r="E141" i="261"/>
  <c r="E140" i="261" s="1"/>
  <c r="I125" i="261" l="1"/>
  <c r="I124" i="261"/>
  <c r="I128" i="261"/>
  <c r="I130" i="261" s="1"/>
  <c r="I127" i="261"/>
  <c r="I95" i="261"/>
  <c r="J55" i="251"/>
  <c r="J110" i="251" s="1"/>
  <c r="I58" i="251"/>
  <c r="I59" i="251" s="1"/>
  <c r="I60" i="251" s="1"/>
  <c r="I61" i="251" s="1"/>
  <c r="I62" i="251" s="1"/>
  <c r="I63" i="251" s="1"/>
  <c r="I64" i="251" s="1"/>
  <c r="I65" i="251" s="1"/>
  <c r="I66" i="251" s="1"/>
  <c r="I67" i="251" s="1"/>
  <c r="I68" i="251" s="1"/>
  <c r="I69" i="251" s="1"/>
  <c r="I70" i="251" s="1"/>
  <c r="I71" i="251" s="1"/>
  <c r="I72" i="251" s="1"/>
  <c r="I73" i="251" s="1"/>
  <c r="I74" i="251" s="1"/>
  <c r="I75" i="251" s="1"/>
  <c r="I76" i="251" s="1"/>
  <c r="I77" i="251" s="1"/>
  <c r="I78" i="251" s="1"/>
  <c r="I79" i="251" s="1"/>
  <c r="I80" i="251" s="1"/>
  <c r="I81" i="251" s="1"/>
  <c r="I82" i="251" s="1"/>
  <c r="I83" i="251" s="1"/>
  <c r="I84" i="251" s="1"/>
  <c r="I85" i="251" s="1"/>
  <c r="I86" i="251" s="1"/>
  <c r="I87" i="251" s="1"/>
  <c r="I88" i="251" s="1"/>
  <c r="I89" i="251" s="1"/>
  <c r="I90" i="251" s="1"/>
  <c r="I91" i="251" s="1"/>
  <c r="I92" i="251" s="1"/>
  <c r="I93" i="251" s="1"/>
  <c r="I94" i="251" s="1"/>
  <c r="I95" i="251" s="1"/>
  <c r="J57" i="251"/>
  <c r="I10" i="251"/>
  <c r="I11" i="251" s="1"/>
  <c r="I12" i="251" s="1"/>
  <c r="I13" i="251" s="1"/>
  <c r="I14" i="251" s="1"/>
  <c r="I15" i="251" s="1"/>
  <c r="I16" i="251" s="1"/>
  <c r="I17" i="251" s="1"/>
  <c r="I18" i="251" s="1"/>
  <c r="I19" i="251" s="1"/>
  <c r="I20" i="251" s="1"/>
  <c r="I21" i="251" s="1"/>
  <c r="I22" i="251" s="1"/>
  <c r="I23" i="251" s="1"/>
  <c r="I24" i="251" s="1"/>
  <c r="I25" i="251" s="1"/>
  <c r="I26" i="251" s="1"/>
  <c r="I27" i="251" s="1"/>
  <c r="I28" i="251" s="1"/>
  <c r="I29" i="251" s="1"/>
  <c r="I30" i="251" s="1"/>
  <c r="I31" i="251" s="1"/>
  <c r="I32" i="251" s="1"/>
  <c r="I33" i="251" s="1"/>
  <c r="I34" i="251" s="1"/>
  <c r="I35" i="251" s="1"/>
  <c r="I36" i="251" s="1"/>
  <c r="I37" i="251" s="1"/>
  <c r="I38" i="251" s="1"/>
  <c r="I39" i="251" s="1"/>
  <c r="I40" i="251" s="1"/>
  <c r="I41" i="251" s="1"/>
  <c r="I42" i="251" s="1"/>
  <c r="I43" i="251" s="1"/>
  <c r="I44" i="251" s="1"/>
  <c r="I45" i="251" s="1"/>
  <c r="I46" i="251" s="1"/>
  <c r="I47" i="251" s="1"/>
  <c r="K3" i="251"/>
  <c r="K2" i="251"/>
  <c r="I136" i="261" l="1"/>
  <c r="I142" i="261" s="1"/>
  <c r="I93" i="261"/>
  <c r="I100" i="261" s="1"/>
  <c r="I168" i="261" s="1"/>
  <c r="J98" i="251"/>
  <c r="K57" i="251"/>
  <c r="K58" i="251"/>
  <c r="L3" i="251"/>
  <c r="L2" i="251"/>
  <c r="K55" i="251"/>
  <c r="K110" i="251" s="1"/>
  <c r="I148" i="261" l="1"/>
  <c r="I145" i="261"/>
  <c r="I154" i="261"/>
  <c r="J99" i="251"/>
  <c r="J112" i="251"/>
  <c r="E139" i="261" s="1"/>
  <c r="L58" i="251"/>
  <c r="K98" i="251"/>
  <c r="K112" i="251" s="1"/>
  <c r="F139" i="261" s="1"/>
  <c r="L55" i="251"/>
  <c r="L110" i="251" s="1"/>
  <c r="M3" i="251"/>
  <c r="N3" i="251" s="1"/>
  <c r="M2" i="251"/>
  <c r="L59" i="251"/>
  <c r="L57" i="251"/>
  <c r="I155" i="261" l="1"/>
  <c r="I149" i="261"/>
  <c r="I164" i="261" s="1"/>
  <c r="I167" i="261" s="1"/>
  <c r="I171" i="261" s="1"/>
  <c r="I176" i="261" s="1"/>
  <c r="I150" i="261"/>
  <c r="J113" i="251"/>
  <c r="J100" i="251"/>
  <c r="J111" i="251" s="1"/>
  <c r="K99" i="251"/>
  <c r="K113" i="251" s="1"/>
  <c r="L98" i="251"/>
  <c r="L112" i="251" s="1"/>
  <c r="G139" i="261" s="1"/>
  <c r="M57" i="251"/>
  <c r="N2" i="251"/>
  <c r="M58" i="251"/>
  <c r="M59" i="251"/>
  <c r="M55" i="251"/>
  <c r="M110" i="251" s="1"/>
  <c r="M60" i="251"/>
  <c r="O3" i="251"/>
  <c r="I157" i="261" l="1"/>
  <c r="I158" i="261" s="1"/>
  <c r="K100" i="251"/>
  <c r="K111" i="251" s="1"/>
  <c r="L99" i="251"/>
  <c r="N59" i="251"/>
  <c r="N61" i="251"/>
  <c r="O2" i="251"/>
  <c r="N55" i="251"/>
  <c r="N110" i="251" s="1"/>
  <c r="N57" i="251"/>
  <c r="M98" i="251"/>
  <c r="M112" i="251" s="1"/>
  <c r="H139" i="261" s="1"/>
  <c r="N58" i="251"/>
  <c r="N60" i="251"/>
  <c r="P3" i="251"/>
  <c r="I159" i="261" l="1"/>
  <c r="L100" i="251"/>
  <c r="L111" i="251" s="1"/>
  <c r="L113" i="251"/>
  <c r="O59" i="251"/>
  <c r="O58" i="251"/>
  <c r="O60" i="251"/>
  <c r="O55" i="251"/>
  <c r="O110" i="251" s="1"/>
  <c r="O62" i="251"/>
  <c r="P2" i="251"/>
  <c r="O57" i="251"/>
  <c r="M99" i="251"/>
  <c r="N98" i="251"/>
  <c r="N112" i="251" s="1"/>
  <c r="I139" i="261" s="1"/>
  <c r="O61" i="251"/>
  <c r="Q3" i="251"/>
  <c r="M100" i="251" l="1"/>
  <c r="M111" i="251" s="1"/>
  <c r="M113" i="251"/>
  <c r="P59" i="251"/>
  <c r="P60" i="251"/>
  <c r="P62" i="251"/>
  <c r="O98" i="251"/>
  <c r="O112" i="251" s="1"/>
  <c r="N99" i="251"/>
  <c r="P57" i="251"/>
  <c r="P61" i="251"/>
  <c r="P63" i="251"/>
  <c r="Q2" i="251"/>
  <c r="P55" i="251"/>
  <c r="P110" i="251" s="1"/>
  <c r="P58" i="251"/>
  <c r="Q58" i="251" s="1"/>
  <c r="R3" i="251"/>
  <c r="N100" i="251" l="1"/>
  <c r="N111" i="251" s="1"/>
  <c r="N113" i="251"/>
  <c r="O99" i="251"/>
  <c r="Q57" i="251"/>
  <c r="Q60" i="251"/>
  <c r="P98" i="251"/>
  <c r="Q59" i="251"/>
  <c r="Q63" i="251"/>
  <c r="Q62" i="251"/>
  <c r="Q64" i="251"/>
  <c r="Q61" i="251"/>
  <c r="Q55" i="251"/>
  <c r="Q110" i="251" s="1"/>
  <c r="R2" i="251"/>
  <c r="R58" i="251" s="1"/>
  <c r="S3" i="251"/>
  <c r="P99" i="251" l="1"/>
  <c r="P113" i="251" s="1"/>
  <c r="P112" i="251"/>
  <c r="O100" i="251"/>
  <c r="O111" i="251" s="1"/>
  <c r="O113" i="251"/>
  <c r="R62" i="251"/>
  <c r="Q98" i="251"/>
  <c r="Q112" i="251" s="1"/>
  <c r="R59" i="251"/>
  <c r="S2" i="251"/>
  <c r="S58" i="251" s="1"/>
  <c r="R55" i="251"/>
  <c r="R110" i="251" s="1"/>
  <c r="R65" i="251"/>
  <c r="R63" i="251"/>
  <c r="R57" i="251"/>
  <c r="R60" i="251"/>
  <c r="R61" i="251"/>
  <c r="R64" i="251"/>
  <c r="T3" i="251"/>
  <c r="P100" i="251" l="1"/>
  <c r="P111" i="251" s="1"/>
  <c r="S65" i="251"/>
  <c r="S57" i="251"/>
  <c r="Q99" i="251"/>
  <c r="S59" i="251"/>
  <c r="S62" i="251"/>
  <c r="S60" i="251"/>
  <c r="R98" i="251"/>
  <c r="R112" i="251" s="1"/>
  <c r="S63" i="251"/>
  <c r="T2" i="251"/>
  <c r="S55" i="251"/>
  <c r="S110" i="251" s="1"/>
  <c r="S66" i="251"/>
  <c r="T66" i="251" s="1"/>
  <c r="S64" i="251"/>
  <c r="S61" i="251"/>
  <c r="U3" i="251"/>
  <c r="Q100" i="251" l="1"/>
  <c r="Q111" i="251" s="1"/>
  <c r="Q113" i="251"/>
  <c r="T60" i="251"/>
  <c r="R99" i="251"/>
  <c r="T59" i="251"/>
  <c r="T58" i="251"/>
  <c r="T61" i="251"/>
  <c r="T64" i="251"/>
  <c r="S98" i="251"/>
  <c r="S112" i="251" s="1"/>
  <c r="T63" i="251"/>
  <c r="T67" i="251"/>
  <c r="U2" i="251"/>
  <c r="T62" i="251"/>
  <c r="U62" i="251" s="1"/>
  <c r="T55" i="251"/>
  <c r="T110" i="251" s="1"/>
  <c r="T65" i="251"/>
  <c r="T57" i="251"/>
  <c r="V3" i="251"/>
  <c r="R100" i="251" l="1"/>
  <c r="R111" i="251" s="1"/>
  <c r="R113" i="251"/>
  <c r="U57" i="251"/>
  <c r="S99" i="251"/>
  <c r="U65" i="251"/>
  <c r="U67" i="251"/>
  <c r="U66" i="251"/>
  <c r="T98" i="251"/>
  <c r="T112" i="251" s="1"/>
  <c r="U63" i="251"/>
  <c r="U59" i="251"/>
  <c r="U58" i="251"/>
  <c r="U68" i="251"/>
  <c r="U55" i="251"/>
  <c r="U110" i="251" s="1"/>
  <c r="V2" i="251"/>
  <c r="U64" i="251"/>
  <c r="U61" i="251"/>
  <c r="U60" i="251"/>
  <c r="W3" i="251"/>
  <c r="S100" i="251" l="1"/>
  <c r="S111" i="251" s="1"/>
  <c r="S113" i="251"/>
  <c r="V59" i="251"/>
  <c r="V64" i="251"/>
  <c r="T99" i="251"/>
  <c r="V65" i="251"/>
  <c r="V67" i="251"/>
  <c r="U98" i="251"/>
  <c r="U112" i="251" s="1"/>
  <c r="V60" i="251"/>
  <c r="V63" i="251"/>
  <c r="V66" i="251"/>
  <c r="V57" i="251"/>
  <c r="V62" i="251"/>
  <c r="V61" i="251"/>
  <c r="V68" i="251"/>
  <c r="W2" i="251"/>
  <c r="V69" i="251"/>
  <c r="V21" i="251"/>
  <c r="V55" i="251"/>
  <c r="V110" i="251" s="1"/>
  <c r="V58" i="251"/>
  <c r="X3" i="251"/>
  <c r="T100" i="251" l="1"/>
  <c r="T111" i="251" s="1"/>
  <c r="T113" i="251"/>
  <c r="W68" i="251"/>
  <c r="W69" i="251"/>
  <c r="V98" i="251"/>
  <c r="V112" i="251" s="1"/>
  <c r="W57" i="251"/>
  <c r="W59" i="251"/>
  <c r="W58" i="251"/>
  <c r="U99" i="251"/>
  <c r="U113" i="251" s="1"/>
  <c r="W61" i="251"/>
  <c r="W63" i="251"/>
  <c r="W64" i="251"/>
  <c r="W60" i="251"/>
  <c r="W62" i="251"/>
  <c r="X2" i="251"/>
  <c r="W55" i="251"/>
  <c r="W110" i="251" s="1"/>
  <c r="W70" i="251"/>
  <c r="W22" i="251"/>
  <c r="W21" i="251"/>
  <c r="W65" i="251"/>
  <c r="W66" i="251"/>
  <c r="W67" i="251"/>
  <c r="Y3" i="251"/>
  <c r="V99" i="251" l="1"/>
  <c r="X65" i="251"/>
  <c r="U100" i="251"/>
  <c r="U111" i="251" s="1"/>
  <c r="X59" i="251"/>
  <c r="X21" i="251"/>
  <c r="W98" i="251"/>
  <c r="W112" i="251" s="1"/>
  <c r="X23" i="251"/>
  <c r="Y2" i="251"/>
  <c r="X71" i="251"/>
  <c r="X55" i="251"/>
  <c r="X110" i="251" s="1"/>
  <c r="X69" i="251"/>
  <c r="X60" i="251"/>
  <c r="X68" i="251"/>
  <c r="X57" i="251"/>
  <c r="X58" i="251"/>
  <c r="X22" i="251"/>
  <c r="X62" i="251"/>
  <c r="X70" i="251"/>
  <c r="X63" i="251"/>
  <c r="X64" i="251"/>
  <c r="X67" i="251"/>
  <c r="X66" i="251"/>
  <c r="X61" i="251"/>
  <c r="Z3" i="251"/>
  <c r="V100" i="251" l="1"/>
  <c r="V111" i="251" s="1"/>
  <c r="V113" i="251"/>
  <c r="Y58" i="251"/>
  <c r="Y22" i="251"/>
  <c r="Y61" i="251"/>
  <c r="W99" i="251"/>
  <c r="Y69" i="251"/>
  <c r="X98" i="251"/>
  <c r="X112" i="251" s="1"/>
  <c r="Y64" i="251"/>
  <c r="Y63" i="251"/>
  <c r="Y23" i="251"/>
  <c r="Y67" i="251"/>
  <c r="Y59" i="251"/>
  <c r="Y21" i="251"/>
  <c r="Y66" i="251"/>
  <c r="Y70" i="251"/>
  <c r="Y24" i="251"/>
  <c r="Z2" i="251"/>
  <c r="Y72" i="251"/>
  <c r="Y55" i="251"/>
  <c r="Y110" i="251" s="1"/>
  <c r="Y65" i="251"/>
  <c r="Y57" i="251"/>
  <c r="Y62" i="251"/>
  <c r="Y71" i="251"/>
  <c r="Y60" i="251"/>
  <c r="Y68" i="251"/>
  <c r="AA3" i="251"/>
  <c r="W100" i="251" l="1"/>
  <c r="W111" i="251" s="1"/>
  <c r="W113" i="251"/>
  <c r="Z68" i="251"/>
  <c r="Z71" i="251"/>
  <c r="Z59" i="251"/>
  <c r="Z72" i="251"/>
  <c r="Z65" i="251"/>
  <c r="Z25" i="251"/>
  <c r="Z55" i="251"/>
  <c r="Z110" i="251" s="1"/>
  <c r="Z73" i="251"/>
  <c r="AA2" i="251"/>
  <c r="Z70" i="251"/>
  <c r="X99" i="251"/>
  <c r="Z22" i="251"/>
  <c r="Z66" i="251"/>
  <c r="Z21" i="251"/>
  <c r="Z58" i="251"/>
  <c r="Z24" i="251"/>
  <c r="Z63" i="251"/>
  <c r="Z64" i="251"/>
  <c r="Y98" i="251"/>
  <c r="Y112" i="251" s="1"/>
  <c r="Z60" i="251"/>
  <c r="Z69" i="251"/>
  <c r="Z23" i="251"/>
  <c r="Z62" i="251"/>
  <c r="Z57" i="251"/>
  <c r="Z67" i="251"/>
  <c r="Z61" i="251"/>
  <c r="AB3" i="251"/>
  <c r="X100" i="251" l="1"/>
  <c r="X111" i="251" s="1"/>
  <c r="X113" i="251"/>
  <c r="AA59" i="251"/>
  <c r="AA57" i="251"/>
  <c r="AA61" i="251"/>
  <c r="AA58" i="251"/>
  <c r="AA66" i="251"/>
  <c r="AA24" i="251"/>
  <c r="AA21" i="251"/>
  <c r="AA60" i="251"/>
  <c r="AA63" i="251"/>
  <c r="AA71" i="251"/>
  <c r="AA68" i="251"/>
  <c r="AA25" i="251"/>
  <c r="AA64" i="251"/>
  <c r="AA67" i="251"/>
  <c r="AA22" i="251"/>
  <c r="AA69" i="251"/>
  <c r="AA62" i="251"/>
  <c r="AA72" i="251"/>
  <c r="Y99" i="251"/>
  <c r="Y113" i="251" s="1"/>
  <c r="Z98" i="251"/>
  <c r="Z112" i="251" s="1"/>
  <c r="AA23" i="251"/>
  <c r="AB2" i="251"/>
  <c r="AA26" i="251"/>
  <c r="AA74" i="251"/>
  <c r="AA55" i="251"/>
  <c r="AA110" i="251" s="1"/>
  <c r="AA73" i="251"/>
  <c r="AA65" i="251"/>
  <c r="AA70" i="251"/>
  <c r="AC3" i="251"/>
  <c r="AB26" i="251" l="1"/>
  <c r="AB74" i="251"/>
  <c r="AB25" i="251"/>
  <c r="AB57" i="251"/>
  <c r="AB59" i="251"/>
  <c r="AB73" i="251"/>
  <c r="AA98" i="251"/>
  <c r="AA112" i="251" s="1"/>
  <c r="Z99" i="251"/>
  <c r="AB72" i="251"/>
  <c r="AB60" i="251"/>
  <c r="AB70" i="251"/>
  <c r="AB24" i="251"/>
  <c r="AB71" i="251"/>
  <c r="AB23" i="251"/>
  <c r="AB55" i="251"/>
  <c r="AB110" i="251" s="1"/>
  <c r="AC2" i="251"/>
  <c r="AB27" i="251"/>
  <c r="AB68" i="251"/>
  <c r="AB22" i="251"/>
  <c r="AB69" i="251"/>
  <c r="AB67" i="251"/>
  <c r="AB21" i="251"/>
  <c r="AB66" i="251"/>
  <c r="AB62" i="251"/>
  <c r="AB75" i="251"/>
  <c r="AB64" i="251"/>
  <c r="Y100" i="251"/>
  <c r="Y111" i="251" s="1"/>
  <c r="AB58" i="251"/>
  <c r="AB65" i="251"/>
  <c r="AB61" i="251"/>
  <c r="AB63" i="251"/>
  <c r="AD3" i="251"/>
  <c r="AA99" i="251" l="1"/>
  <c r="AA113" i="251" s="1"/>
  <c r="Z113" i="251"/>
  <c r="AC26" i="251"/>
  <c r="AC62" i="251"/>
  <c r="AC66" i="251"/>
  <c r="AC27" i="251"/>
  <c r="AC65" i="251"/>
  <c r="AC58" i="251"/>
  <c r="AC70" i="251"/>
  <c r="AC60" i="251"/>
  <c r="AC59" i="251"/>
  <c r="AC57" i="251"/>
  <c r="AC63" i="251"/>
  <c r="AC68" i="251"/>
  <c r="Z100" i="251"/>
  <c r="Z111" i="251" s="1"/>
  <c r="AC21" i="251"/>
  <c r="AC67" i="251"/>
  <c r="AC22" i="251"/>
  <c r="AB98" i="251"/>
  <c r="AB112" i="251" s="1"/>
  <c r="AC69" i="251"/>
  <c r="AC28" i="251"/>
  <c r="AC73" i="251"/>
  <c r="AC55" i="251"/>
  <c r="AC110" i="251" s="1"/>
  <c r="AC76" i="251"/>
  <c r="AC71" i="251"/>
  <c r="AC74" i="251"/>
  <c r="AD2" i="251"/>
  <c r="AC25" i="251"/>
  <c r="AC61" i="251"/>
  <c r="AC64" i="251"/>
  <c r="AC24" i="251"/>
  <c r="AC72" i="251"/>
  <c r="AC75" i="251"/>
  <c r="AC23" i="251"/>
  <c r="AE3" i="251"/>
  <c r="AA100" i="251" l="1"/>
  <c r="AA111" i="251" s="1"/>
  <c r="AD71" i="251"/>
  <c r="AD64" i="251"/>
  <c r="AD59" i="251"/>
  <c r="AD74" i="251"/>
  <c r="AB99" i="251"/>
  <c r="AD23" i="251"/>
  <c r="AD25" i="251"/>
  <c r="AD27" i="251"/>
  <c r="AD24" i="251"/>
  <c r="AD57" i="251"/>
  <c r="AD61" i="251"/>
  <c r="AD63" i="251"/>
  <c r="AD76" i="251"/>
  <c r="AD68" i="251"/>
  <c r="AD69" i="251"/>
  <c r="AD70" i="251"/>
  <c r="AD77" i="251"/>
  <c r="AD62" i="251"/>
  <c r="AD29" i="251"/>
  <c r="AE2" i="251"/>
  <c r="AD21" i="251"/>
  <c r="AD26" i="251"/>
  <c r="AD55" i="251"/>
  <c r="AD110" i="251" s="1"/>
  <c r="AD66" i="251"/>
  <c r="AD72" i="251"/>
  <c r="AC98" i="251"/>
  <c r="AC112" i="251" s="1"/>
  <c r="AD67" i="251"/>
  <c r="AD73" i="251"/>
  <c r="AD22" i="251"/>
  <c r="AD60" i="251"/>
  <c r="AD28" i="251"/>
  <c r="AD65" i="251"/>
  <c r="AD58" i="251"/>
  <c r="AD75" i="251"/>
  <c r="AF3" i="251"/>
  <c r="AB100" i="251" l="1"/>
  <c r="AB111" i="251" s="1"/>
  <c r="AB113" i="251"/>
  <c r="AE58" i="251"/>
  <c r="AE25" i="251"/>
  <c r="AE73" i="251"/>
  <c r="AE66" i="251"/>
  <c r="AE61" i="251"/>
  <c r="AE57" i="251"/>
  <c r="AE70" i="251"/>
  <c r="AE65" i="251"/>
  <c r="AE76" i="251"/>
  <c r="AE29" i="251"/>
  <c r="AF2" i="251"/>
  <c r="AE78" i="251"/>
  <c r="AE71" i="251"/>
  <c r="AE55" i="251"/>
  <c r="AE110" i="251" s="1"/>
  <c r="AE68" i="251"/>
  <c r="AE27" i="251"/>
  <c r="AE30" i="251"/>
  <c r="AE23" i="251"/>
  <c r="AE69" i="251"/>
  <c r="AE59" i="251"/>
  <c r="AE24" i="251"/>
  <c r="AE62" i="251"/>
  <c r="AD98" i="251"/>
  <c r="AD112" i="251" s="1"/>
  <c r="AE26" i="251"/>
  <c r="AE22" i="251"/>
  <c r="AE74" i="251"/>
  <c r="AE72" i="251"/>
  <c r="AC99" i="251"/>
  <c r="AC113" i="251" s="1"/>
  <c r="AE64" i="251"/>
  <c r="AE67" i="251"/>
  <c r="AE60" i="251"/>
  <c r="AE21" i="251"/>
  <c r="AE28" i="251"/>
  <c r="AE75" i="251"/>
  <c r="AE77" i="251"/>
  <c r="AE63" i="251"/>
  <c r="AG3" i="251"/>
  <c r="AF71" i="251" l="1"/>
  <c r="AF77" i="251"/>
  <c r="AF25" i="251"/>
  <c r="AF22" i="251"/>
  <c r="AF68" i="251"/>
  <c r="AF62" i="251"/>
  <c r="AF64" i="251"/>
  <c r="AF63" i="251"/>
  <c r="AF26" i="251"/>
  <c r="AF61" i="251"/>
  <c r="AF73" i="251"/>
  <c r="AF60" i="251"/>
  <c r="AF57" i="251"/>
  <c r="AF58" i="251"/>
  <c r="AF67" i="251"/>
  <c r="AF76" i="251"/>
  <c r="AF70" i="251"/>
  <c r="AF69" i="251"/>
  <c r="AG69" i="251" s="1"/>
  <c r="AF65" i="251"/>
  <c r="AF75" i="251"/>
  <c r="AF78" i="251"/>
  <c r="AF28" i="251"/>
  <c r="AD99" i="251"/>
  <c r="AF74" i="251"/>
  <c r="AF24" i="251"/>
  <c r="AF29" i="251"/>
  <c r="AF23" i="251"/>
  <c r="AF66" i="251"/>
  <c r="AF59" i="251"/>
  <c r="AF30" i="251"/>
  <c r="AF27" i="251"/>
  <c r="AF72" i="251"/>
  <c r="AE98" i="251"/>
  <c r="AE112" i="251" s="1"/>
  <c r="AC100" i="251"/>
  <c r="AC111" i="251" s="1"/>
  <c r="AF79" i="251"/>
  <c r="AF31" i="251"/>
  <c r="AF55" i="251"/>
  <c r="AF110" i="251" s="1"/>
  <c r="AG2" i="251"/>
  <c r="AF21" i="251"/>
  <c r="AH3" i="251"/>
  <c r="AG79" i="251" l="1"/>
  <c r="AG24" i="251"/>
  <c r="AG74" i="251"/>
  <c r="AG68" i="251"/>
  <c r="AD100" i="251"/>
  <c r="AD111" i="251" s="1"/>
  <c r="AD113" i="251"/>
  <c r="AG60" i="251"/>
  <c r="AG25" i="251"/>
  <c r="AG22" i="251"/>
  <c r="AG30" i="251"/>
  <c r="AG65" i="251"/>
  <c r="AG31" i="251"/>
  <c r="AG67" i="251"/>
  <c r="AG58" i="251"/>
  <c r="AG62" i="251"/>
  <c r="AG57" i="251"/>
  <c r="AG72" i="251"/>
  <c r="AG59" i="251"/>
  <c r="AE99" i="251"/>
  <c r="AF98" i="251"/>
  <c r="AF112" i="251" s="1"/>
  <c r="AG63" i="251"/>
  <c r="AG29" i="251"/>
  <c r="AG21" i="251"/>
  <c r="AG26" i="251"/>
  <c r="AG28" i="251"/>
  <c r="AG55" i="251"/>
  <c r="AG110" i="251" s="1"/>
  <c r="AH2" i="251"/>
  <c r="AG77" i="251"/>
  <c r="AG78" i="251"/>
  <c r="AG27" i="251"/>
  <c r="AG75" i="251"/>
  <c r="AG64" i="251"/>
  <c r="AG66" i="251"/>
  <c r="AG76" i="251"/>
  <c r="AG80" i="251"/>
  <c r="AG61" i="251"/>
  <c r="AG71" i="251"/>
  <c r="AG23" i="251"/>
  <c r="AG32" i="251"/>
  <c r="AG70" i="251"/>
  <c r="AG73" i="251"/>
  <c r="AI3" i="251"/>
  <c r="AE100" i="251" l="1"/>
  <c r="AE111" i="251" s="1"/>
  <c r="AE113" i="251"/>
  <c r="AH71" i="251"/>
  <c r="AH75" i="251"/>
  <c r="AH66" i="251"/>
  <c r="AF99" i="251"/>
  <c r="AH57" i="251"/>
  <c r="AH59" i="251"/>
  <c r="AH24" i="251"/>
  <c r="AH31" i="251"/>
  <c r="AH25" i="251"/>
  <c r="AH58" i="251"/>
  <c r="AH29" i="251"/>
  <c r="AH30" i="251"/>
  <c r="AH74" i="251"/>
  <c r="AH21" i="251"/>
  <c r="AH27" i="251"/>
  <c r="AH32" i="251"/>
  <c r="AH77" i="251"/>
  <c r="AH70" i="251"/>
  <c r="AH23" i="251"/>
  <c r="AH26" i="251"/>
  <c r="AH61" i="251"/>
  <c r="AH76" i="251"/>
  <c r="AH78" i="251"/>
  <c r="AH81" i="251"/>
  <c r="AH79" i="251"/>
  <c r="AH55" i="251"/>
  <c r="AH110" i="251" s="1"/>
  <c r="AH22" i="251"/>
  <c r="AH72" i="251"/>
  <c r="AI2" i="251"/>
  <c r="AH65" i="251"/>
  <c r="AH69" i="251"/>
  <c r="AH68" i="251"/>
  <c r="AH63" i="251"/>
  <c r="AH33" i="251"/>
  <c r="AH62" i="251"/>
  <c r="AH60" i="251"/>
  <c r="AH80" i="251"/>
  <c r="AH67" i="251"/>
  <c r="AG98" i="251"/>
  <c r="AG112" i="251" s="1"/>
  <c r="AH73" i="251"/>
  <c r="AH64" i="251"/>
  <c r="AH28" i="251"/>
  <c r="AF100" i="251" l="1"/>
  <c r="AF111" i="251" s="1"/>
  <c r="AF113" i="251"/>
  <c r="AG99" i="251"/>
  <c r="AG113" i="251" s="1"/>
  <c r="AI58" i="251"/>
  <c r="AI60" i="251"/>
  <c r="AI71" i="251"/>
  <c r="AI62" i="251"/>
  <c r="AI68" i="251"/>
  <c r="AI65" i="251"/>
  <c r="AI73" i="251"/>
  <c r="AI33" i="251"/>
  <c r="AH98" i="251"/>
  <c r="AI66" i="251"/>
  <c r="AI32" i="251"/>
  <c r="AI72" i="251"/>
  <c r="AI63" i="251"/>
  <c r="AI34" i="251"/>
  <c r="AI77" i="251"/>
  <c r="AI31" i="251"/>
  <c r="AI75" i="251"/>
  <c r="AI21" i="251"/>
  <c r="AI82" i="251"/>
  <c r="AI55" i="251"/>
  <c r="AI110" i="251" s="1"/>
  <c r="AI27" i="251"/>
  <c r="AI23" i="251"/>
  <c r="AI61" i="251"/>
  <c r="AI78" i="251"/>
  <c r="AI25" i="251"/>
  <c r="AI57" i="251"/>
  <c r="AI30" i="251"/>
  <c r="AI76" i="251"/>
  <c r="AI70" i="251"/>
  <c r="AI26" i="251"/>
  <c r="AI24" i="251"/>
  <c r="AI74" i="251"/>
  <c r="AI29" i="251"/>
  <c r="AI59" i="251"/>
  <c r="AI67" i="251"/>
  <c r="AI64" i="251"/>
  <c r="AI69" i="251"/>
  <c r="AI80" i="251"/>
  <c r="AI79" i="251"/>
  <c r="AI22" i="251"/>
  <c r="AI81" i="251"/>
  <c r="AI28" i="251"/>
  <c r="AG100" i="251" l="1"/>
  <c r="AG111" i="251" s="1"/>
  <c r="AH99" i="251"/>
  <c r="AH113" i="251" s="1"/>
  <c r="AH112" i="251"/>
  <c r="AI98" i="251"/>
  <c r="AH100" i="251" l="1"/>
  <c r="AH111" i="251" s="1"/>
  <c r="AI99" i="251"/>
  <c r="AI113" i="251" s="1"/>
  <c r="AI112" i="251"/>
  <c r="AI100" i="251" l="1"/>
  <c r="AI111" i="251" s="1"/>
  <c r="F162" i="261" l="1"/>
  <c r="E162" i="261"/>
  <c r="G162" i="261"/>
  <c r="G127" i="261" l="1"/>
  <c r="G163" i="261" s="1"/>
  <c r="H127" i="261" l="1"/>
  <c r="J9" i="251" l="1"/>
  <c r="J50" i="251" l="1"/>
  <c r="J107" i="251" s="1"/>
  <c r="E138" i="261" s="1"/>
  <c r="K9" i="251"/>
  <c r="M12" i="251"/>
  <c r="L11" i="251"/>
  <c r="T19" i="251"/>
  <c r="U19" i="251" s="1"/>
  <c r="K10" i="251"/>
  <c r="J7" i="251"/>
  <c r="J51" i="251" l="1"/>
  <c r="J108" i="251" s="1"/>
  <c r="J119" i="251" s="1"/>
  <c r="E137" i="261"/>
  <c r="J118" i="251"/>
  <c r="P15" i="251"/>
  <c r="J105" i="251"/>
  <c r="J116" i="251" s="1"/>
  <c r="K7" i="251"/>
  <c r="R17" i="251"/>
  <c r="S17" i="251" s="1"/>
  <c r="U20" i="251"/>
  <c r="V20" i="251" s="1"/>
  <c r="Q16" i="251"/>
  <c r="R16" i="251" s="1"/>
  <c r="S16" i="251" s="1"/>
  <c r="L10" i="251"/>
  <c r="M10" i="251" s="1"/>
  <c r="V19" i="251"/>
  <c r="S18" i="251"/>
  <c r="T18" i="251" s="1"/>
  <c r="K50" i="251"/>
  <c r="L9" i="251"/>
  <c r="N12" i="251"/>
  <c r="O12" i="251" s="1"/>
  <c r="M11" i="251"/>
  <c r="N11" i="251" s="1"/>
  <c r="O14" i="251"/>
  <c r="P14" i="251" s="1"/>
  <c r="Q14" i="251" s="1"/>
  <c r="N13" i="251"/>
  <c r="O13" i="251" s="1"/>
  <c r="J52" i="251" l="1"/>
  <c r="J106" i="251" s="1"/>
  <c r="J117" i="251" s="1"/>
  <c r="N10" i="251"/>
  <c r="O10" i="251" s="1"/>
  <c r="P10" i="251" s="1"/>
  <c r="Q10" i="251" s="1"/>
  <c r="P13" i="251"/>
  <c r="T16" i="251"/>
  <c r="U16" i="251" s="1"/>
  <c r="V16" i="251" s="1"/>
  <c r="P12" i="251"/>
  <c r="R14" i="251"/>
  <c r="S14" i="251" s="1"/>
  <c r="U18" i="251"/>
  <c r="V18" i="251" s="1"/>
  <c r="W20" i="251"/>
  <c r="T17" i="251"/>
  <c r="U17" i="251" s="1"/>
  <c r="L50" i="251"/>
  <c r="L107" i="251" s="1"/>
  <c r="O11" i="251"/>
  <c r="Q15" i="251"/>
  <c r="K107" i="251"/>
  <c r="K51" i="251"/>
  <c r="K105" i="251"/>
  <c r="K116" i="251" s="1"/>
  <c r="L7" i="251"/>
  <c r="W19" i="251"/>
  <c r="X19" i="251" s="1"/>
  <c r="M9" i="251"/>
  <c r="M50" i="251" s="1"/>
  <c r="M107" i="251" s="1"/>
  <c r="F138" i="261" l="1"/>
  <c r="F137" i="261" s="1"/>
  <c r="H138" i="261"/>
  <c r="H137" i="261" s="1"/>
  <c r="G138" i="261"/>
  <c r="G137" i="261" s="1"/>
  <c r="M118" i="251"/>
  <c r="L118" i="251"/>
  <c r="K118" i="251"/>
  <c r="Q13" i="251"/>
  <c r="R13" i="251" s="1"/>
  <c r="W18" i="251"/>
  <c r="X18" i="251" s="1"/>
  <c r="Q12" i="251"/>
  <c r="T14" i="251"/>
  <c r="W16" i="251"/>
  <c r="X16" i="251" s="1"/>
  <c r="R10" i="251"/>
  <c r="S10" i="251" s="1"/>
  <c r="X20" i="251"/>
  <c r="K52" i="251"/>
  <c r="K106" i="251" s="1"/>
  <c r="K117" i="251" s="1"/>
  <c r="K108" i="251"/>
  <c r="K119" i="251" s="1"/>
  <c r="L51" i="251"/>
  <c r="L52" i="251" s="1"/>
  <c r="L106" i="251" s="1"/>
  <c r="L117" i="251" s="1"/>
  <c r="Y19" i="251"/>
  <c r="N9" i="251"/>
  <c r="L105" i="251"/>
  <c r="L116" i="251" s="1"/>
  <c r="M7" i="251"/>
  <c r="R15" i="251"/>
  <c r="V17" i="251"/>
  <c r="P11" i="251"/>
  <c r="S13" i="251" l="1"/>
  <c r="T13" i="251" s="1"/>
  <c r="Y18" i="251"/>
  <c r="Z18" i="251" s="1"/>
  <c r="AA18" i="251" s="1"/>
  <c r="AB18" i="251" s="1"/>
  <c r="AC18" i="251" s="1"/>
  <c r="R12" i="251"/>
  <c r="S12" i="251" s="1"/>
  <c r="T12" i="251" s="1"/>
  <c r="U14" i="251"/>
  <c r="Y16" i="251"/>
  <c r="Z16" i="251" s="1"/>
  <c r="Y20" i="251"/>
  <c r="Q11" i="251"/>
  <c r="N50" i="251"/>
  <c r="N107" i="251" s="1"/>
  <c r="I138" i="261" s="1"/>
  <c r="I137" i="261" s="1"/>
  <c r="O9" i="251"/>
  <c r="O50" i="251" s="1"/>
  <c r="O107" i="251" s="1"/>
  <c r="T10" i="251"/>
  <c r="U10" i="251" s="1"/>
  <c r="M105" i="251"/>
  <c r="M116" i="251" s="1"/>
  <c r="N7" i="251"/>
  <c r="S15" i="251"/>
  <c r="W17" i="251"/>
  <c r="L108" i="251"/>
  <c r="L119" i="251" s="1"/>
  <c r="M51" i="251"/>
  <c r="M52" i="251" s="1"/>
  <c r="M106" i="251" s="1"/>
  <c r="M117" i="251" s="1"/>
  <c r="Z19" i="251"/>
  <c r="AA19" i="251" s="1"/>
  <c r="O118" i="251" l="1"/>
  <c r="N118" i="251"/>
  <c r="U13" i="251"/>
  <c r="V13" i="251" s="1"/>
  <c r="W13" i="251" s="1"/>
  <c r="U12" i="251"/>
  <c r="AB19" i="251"/>
  <c r="AC19" i="251" s="1"/>
  <c r="V14" i="251"/>
  <c r="AA16" i="251"/>
  <c r="AD18" i="251"/>
  <c r="AE18" i="251" s="1"/>
  <c r="AF18" i="251" s="1"/>
  <c r="AG18" i="251" s="1"/>
  <c r="AH18" i="251" s="1"/>
  <c r="AI18" i="251" s="1"/>
  <c r="Z20" i="251"/>
  <c r="N105" i="251"/>
  <c r="N116" i="251" s="1"/>
  <c r="O7" i="251"/>
  <c r="X17" i="251"/>
  <c r="T15" i="251"/>
  <c r="U15" i="251" s="1"/>
  <c r="M108" i="251"/>
  <c r="M119" i="251" s="1"/>
  <c r="N51" i="251"/>
  <c r="N52" i="251" s="1"/>
  <c r="N106" i="251" s="1"/>
  <c r="N117" i="251" s="1"/>
  <c r="P9" i="251"/>
  <c r="Q9" i="251" s="1"/>
  <c r="V10" i="251"/>
  <c r="R11" i="251"/>
  <c r="X13" i="251" l="1"/>
  <c r="V12" i="251"/>
  <c r="W12" i="251" s="1"/>
  <c r="X12" i="251" s="1"/>
  <c r="AD19" i="251"/>
  <c r="AE19" i="251" s="1"/>
  <c r="AF19" i="251" s="1"/>
  <c r="W14" i="251"/>
  <c r="X14" i="251" s="1"/>
  <c r="AB16" i="251"/>
  <c r="AA20" i="251"/>
  <c r="AB20" i="251" s="1"/>
  <c r="AC20" i="251" s="1"/>
  <c r="W10" i="251"/>
  <c r="X10" i="251" s="1"/>
  <c r="Y10" i="251" s="1"/>
  <c r="Z10" i="251" s="1"/>
  <c r="AA10" i="251" s="1"/>
  <c r="AB10" i="251" s="1"/>
  <c r="AC10" i="251" s="1"/>
  <c r="AD10" i="251" s="1"/>
  <c r="AE10" i="251" s="1"/>
  <c r="AF10" i="251" s="1"/>
  <c r="AG10" i="251" s="1"/>
  <c r="AH10" i="251" s="1"/>
  <c r="AI10" i="251" s="1"/>
  <c r="S11" i="251"/>
  <c r="Y17" i="251"/>
  <c r="Z17" i="251" s="1"/>
  <c r="AA17" i="251" s="1"/>
  <c r="AB17" i="251" s="1"/>
  <c r="AC17" i="251" s="1"/>
  <c r="AD17" i="251" s="1"/>
  <c r="AE17" i="251" s="1"/>
  <c r="AF17" i="251" s="1"/>
  <c r="AG17" i="251" s="1"/>
  <c r="AH17" i="251" s="1"/>
  <c r="AI17" i="251" s="1"/>
  <c r="Q50" i="251"/>
  <c r="Q107" i="251" s="1"/>
  <c r="R9" i="251"/>
  <c r="P50" i="251"/>
  <c r="P107" i="251" s="1"/>
  <c r="V15" i="251"/>
  <c r="W15" i="251" s="1"/>
  <c r="X15" i="251" s="1"/>
  <c r="Y15" i="251" s="1"/>
  <c r="Z15" i="251" s="1"/>
  <c r="O105" i="251"/>
  <c r="O116" i="251" s="1"/>
  <c r="P7" i="251"/>
  <c r="N108" i="251"/>
  <c r="N119" i="251" s="1"/>
  <c r="O51" i="251"/>
  <c r="O52" i="251" s="1"/>
  <c r="O106" i="251" s="1"/>
  <c r="O117" i="251" s="1"/>
  <c r="P118" i="251" l="1"/>
  <c r="Q118" i="251"/>
  <c r="AG19" i="251"/>
  <c r="AH19" i="251" s="1"/>
  <c r="AI19" i="251" s="1"/>
  <c r="Y13" i="251"/>
  <c r="Z13" i="251" s="1"/>
  <c r="AA13" i="251" s="1"/>
  <c r="Y12" i="251"/>
  <c r="Z12" i="251" s="1"/>
  <c r="AA12" i="251" s="1"/>
  <c r="Y14" i="251"/>
  <c r="Z14" i="251" s="1"/>
  <c r="AD20" i="251"/>
  <c r="AE20" i="251" s="1"/>
  <c r="AC16" i="251"/>
  <c r="AD16" i="251" s="1"/>
  <c r="AA15" i="251"/>
  <c r="AB15" i="251" s="1"/>
  <c r="AC15" i="251" s="1"/>
  <c r="S9" i="251"/>
  <c r="S50" i="251" s="1"/>
  <c r="S107" i="251" s="1"/>
  <c r="R50" i="251"/>
  <c r="R107" i="251" s="1"/>
  <c r="T11" i="251"/>
  <c r="O108" i="251"/>
  <c r="O119" i="251" s="1"/>
  <c r="P51" i="251"/>
  <c r="P52" i="251" s="1"/>
  <c r="P106" i="251" s="1"/>
  <c r="P117" i="251" s="1"/>
  <c r="P105" i="251"/>
  <c r="P116" i="251" s="1"/>
  <c r="Q7" i="251"/>
  <c r="S118" i="251" l="1"/>
  <c r="R118" i="251"/>
  <c r="AB13" i="251"/>
  <c r="AD15" i="251"/>
  <c r="AE15" i="251" s="1"/>
  <c r="AF15" i="251" s="1"/>
  <c r="AG15" i="251" s="1"/>
  <c r="AH15" i="251" s="1"/>
  <c r="AI15" i="251" s="1"/>
  <c r="AB12" i="251"/>
  <c r="AC12" i="251" s="1"/>
  <c r="AD12" i="251" s="1"/>
  <c r="AE12" i="251" s="1"/>
  <c r="AF12" i="251" s="1"/>
  <c r="AG12" i="251" s="1"/>
  <c r="AH12" i="251" s="1"/>
  <c r="AI12" i="251" s="1"/>
  <c r="AA14" i="251"/>
  <c r="AB14" i="251" s="1"/>
  <c r="AC14" i="251" s="1"/>
  <c r="AD14" i="251" s="1"/>
  <c r="AE14" i="251" s="1"/>
  <c r="AF14" i="251" s="1"/>
  <c r="AG14" i="251" s="1"/>
  <c r="AH14" i="251" s="1"/>
  <c r="AI14" i="251" s="1"/>
  <c r="AE16" i="251"/>
  <c r="AF16" i="251" s="1"/>
  <c r="AG16" i="251" s="1"/>
  <c r="AH16" i="251" s="1"/>
  <c r="AI16" i="251" s="1"/>
  <c r="AF20" i="251"/>
  <c r="AG20" i="251" s="1"/>
  <c r="AH20" i="251" s="1"/>
  <c r="AI20" i="251" s="1"/>
  <c r="P108" i="251"/>
  <c r="P119" i="251" s="1"/>
  <c r="Q51" i="251"/>
  <c r="Q52" i="251" s="1"/>
  <c r="Q106" i="251" s="1"/>
  <c r="Q117" i="251" s="1"/>
  <c r="T9" i="251"/>
  <c r="Q105" i="251"/>
  <c r="Q116" i="251" s="1"/>
  <c r="R7" i="251"/>
  <c r="U11" i="251"/>
  <c r="V11" i="251" s="1"/>
  <c r="W11" i="251" s="1"/>
  <c r="X11" i="251" s="1"/>
  <c r="Y11" i="251" s="1"/>
  <c r="Z11" i="251" s="1"/>
  <c r="AA11" i="251" s="1"/>
  <c r="AB11" i="251" s="1"/>
  <c r="AC11" i="251" s="1"/>
  <c r="AD11" i="251" s="1"/>
  <c r="AE11" i="251" s="1"/>
  <c r="AF11" i="251" s="1"/>
  <c r="AG11" i="251" s="1"/>
  <c r="AH11" i="251" s="1"/>
  <c r="AI11" i="251" s="1"/>
  <c r="AC13" i="251" l="1"/>
  <c r="AD13" i="251" s="1"/>
  <c r="AE13" i="251" s="1"/>
  <c r="AF13" i="251" s="1"/>
  <c r="AG13" i="251" s="1"/>
  <c r="AH13" i="251" s="1"/>
  <c r="AI13" i="251" s="1"/>
  <c r="T50" i="251"/>
  <c r="T107" i="251" s="1"/>
  <c r="U9" i="251"/>
  <c r="R51" i="251"/>
  <c r="R52" i="251" s="1"/>
  <c r="R106" i="251" s="1"/>
  <c r="R117" i="251" s="1"/>
  <c r="Q108" i="251"/>
  <c r="Q119" i="251" s="1"/>
  <c r="R105" i="251"/>
  <c r="R116" i="251" s="1"/>
  <c r="S7" i="251"/>
  <c r="T118" i="251" l="1"/>
  <c r="E144" i="261"/>
  <c r="S105" i="251"/>
  <c r="S116" i="251" s="1"/>
  <c r="T7" i="251"/>
  <c r="R108" i="251"/>
  <c r="R119" i="251" s="1"/>
  <c r="S51" i="251"/>
  <c r="V9" i="251"/>
  <c r="U50" i="251"/>
  <c r="U107" i="251" s="1"/>
  <c r="G143" i="261"/>
  <c r="F143" i="261"/>
  <c r="F144" i="261"/>
  <c r="G144" i="261"/>
  <c r="E143" i="261"/>
  <c r="E93" i="261" l="1"/>
  <c r="H131" i="261"/>
  <c r="H135" i="261" s="1"/>
  <c r="H166" i="261" s="1"/>
  <c r="U118" i="251"/>
  <c r="S108" i="251"/>
  <c r="S119" i="251" s="1"/>
  <c r="T51" i="251"/>
  <c r="T52" i="251" s="1"/>
  <c r="T106" i="251" s="1"/>
  <c r="T117" i="251" s="1"/>
  <c r="S52" i="251"/>
  <c r="S106" i="251" s="1"/>
  <c r="S117" i="251" s="1"/>
  <c r="T105" i="251"/>
  <c r="T116" i="251" s="1"/>
  <c r="U7" i="251"/>
  <c r="V50" i="251"/>
  <c r="V107" i="251" s="1"/>
  <c r="W9" i="251"/>
  <c r="E100" i="261" l="1"/>
  <c r="E168" i="261" s="1"/>
  <c r="F136" i="261"/>
  <c r="F93" i="261"/>
  <c r="F100" i="261" s="1"/>
  <c r="F166" i="261"/>
  <c r="E136" i="261"/>
  <c r="E166" i="261"/>
  <c r="V118" i="251"/>
  <c r="W50" i="251"/>
  <c r="W107" i="251" s="1"/>
  <c r="X9" i="251"/>
  <c r="U105" i="251"/>
  <c r="U116" i="251" s="1"/>
  <c r="V7" i="251"/>
  <c r="U51" i="251"/>
  <c r="U52" i="251" s="1"/>
  <c r="U106" i="251" s="1"/>
  <c r="U117" i="251" s="1"/>
  <c r="T108" i="251"/>
  <c r="T119" i="251" s="1"/>
  <c r="E101" i="261" l="1"/>
  <c r="F99" i="261" s="1"/>
  <c r="F168" i="261"/>
  <c r="H93" i="261"/>
  <c r="H100" i="261" s="1"/>
  <c r="H168" i="261" s="1"/>
  <c r="G166" i="261"/>
  <c r="G93" i="261"/>
  <c r="G100" i="261" s="1"/>
  <c r="W118" i="251"/>
  <c r="V105" i="251"/>
  <c r="V116" i="251" s="1"/>
  <c r="W7" i="251"/>
  <c r="X50" i="251"/>
  <c r="X107" i="251" s="1"/>
  <c r="Y9" i="251"/>
  <c r="U108" i="251"/>
  <c r="U119" i="251" s="1"/>
  <c r="V51" i="251"/>
  <c r="V52" i="251" s="1"/>
  <c r="V106" i="251" s="1"/>
  <c r="V117" i="251" s="1"/>
  <c r="F101" i="261" l="1"/>
  <c r="G99" i="261" s="1"/>
  <c r="G168" i="261"/>
  <c r="X118" i="251"/>
  <c r="W105" i="251"/>
  <c r="W116" i="251" s="1"/>
  <c r="X7" i="251"/>
  <c r="V108" i="251"/>
  <c r="V119" i="251" s="1"/>
  <c r="W51" i="251"/>
  <c r="Y50" i="251"/>
  <c r="Y107" i="251" s="1"/>
  <c r="Z9" i="251"/>
  <c r="G101" i="261" l="1"/>
  <c r="H99" i="261" s="1"/>
  <c r="Y118" i="251"/>
  <c r="Z50" i="251"/>
  <c r="Z107" i="251" s="1"/>
  <c r="AA9" i="251"/>
  <c r="X51" i="251"/>
  <c r="X52" i="251" s="1"/>
  <c r="X106" i="251" s="1"/>
  <c r="X117" i="251" s="1"/>
  <c r="W108" i="251"/>
  <c r="W119" i="251" s="1"/>
  <c r="W52" i="251"/>
  <c r="W106" i="251" s="1"/>
  <c r="W117" i="251" s="1"/>
  <c r="X105" i="251"/>
  <c r="X116" i="251" s="1"/>
  <c r="Y7" i="251"/>
  <c r="Z118" i="251" l="1"/>
  <c r="X108" i="251"/>
  <c r="X119" i="251" s="1"/>
  <c r="Y51" i="251"/>
  <c r="Y52" i="251" s="1"/>
  <c r="Y106" i="251" s="1"/>
  <c r="Y117" i="251" s="1"/>
  <c r="AA50" i="251"/>
  <c r="AA107" i="251" s="1"/>
  <c r="AB9" i="251"/>
  <c r="Y105" i="251"/>
  <c r="Y116" i="251" s="1"/>
  <c r="Z7" i="251"/>
  <c r="AA118" i="251" l="1"/>
  <c r="Z105" i="251"/>
  <c r="Z116" i="251" s="1"/>
  <c r="AA7" i="251"/>
  <c r="Y108" i="251"/>
  <c r="Y119" i="251" s="1"/>
  <c r="Z51" i="251"/>
  <c r="Z52" i="251" s="1"/>
  <c r="Z106" i="251" s="1"/>
  <c r="Z117" i="251" s="1"/>
  <c r="AB50" i="251"/>
  <c r="AB107" i="251" s="1"/>
  <c r="AC9" i="251"/>
  <c r="H101" i="261" l="1"/>
  <c r="I99" i="261" s="1"/>
  <c r="AB118" i="251"/>
  <c r="AC50" i="251"/>
  <c r="AC107" i="251" s="1"/>
  <c r="AD9" i="251"/>
  <c r="AA51" i="251"/>
  <c r="AA52" i="251" s="1"/>
  <c r="AA106" i="251" s="1"/>
  <c r="AA117" i="251" s="1"/>
  <c r="Z108" i="251"/>
  <c r="Z119" i="251" s="1"/>
  <c r="AA105" i="251"/>
  <c r="AA116" i="251" s="1"/>
  <c r="AB7" i="251"/>
  <c r="AC118" i="251" l="1"/>
  <c r="AB105" i="251"/>
  <c r="AB116" i="251" s="1"/>
  <c r="AC7" i="251"/>
  <c r="AB51" i="251"/>
  <c r="AB52" i="251" s="1"/>
  <c r="AB106" i="251" s="1"/>
  <c r="AB117" i="251" s="1"/>
  <c r="AA108" i="251"/>
  <c r="AA119" i="251" s="1"/>
  <c r="AD50" i="251"/>
  <c r="AD107" i="251" s="1"/>
  <c r="AE9" i="251"/>
  <c r="I101" i="261" l="1"/>
  <c r="AD118" i="251"/>
  <c r="AE50" i="251"/>
  <c r="AE107" i="251" s="1"/>
  <c r="AF9" i="251"/>
  <c r="AC105" i="251"/>
  <c r="AC116" i="251" s="1"/>
  <c r="AD7" i="251"/>
  <c r="AB108" i="251"/>
  <c r="AB119" i="251" s="1"/>
  <c r="AC51" i="251"/>
  <c r="AE118" i="251" l="1"/>
  <c r="AC108" i="251"/>
  <c r="AC119" i="251" s="1"/>
  <c r="AD51" i="251"/>
  <c r="AD52" i="251" s="1"/>
  <c r="AD106" i="251" s="1"/>
  <c r="AD117" i="251" s="1"/>
  <c r="AC52" i="251"/>
  <c r="AC106" i="251" s="1"/>
  <c r="AC117" i="251" s="1"/>
  <c r="AF50" i="251"/>
  <c r="AF107" i="251" s="1"/>
  <c r="AG9" i="251"/>
  <c r="AD105" i="251"/>
  <c r="AD116" i="251" s="1"/>
  <c r="AE7" i="251"/>
  <c r="AF118" i="251" l="1"/>
  <c r="AE105" i="251"/>
  <c r="AE116" i="251" s="1"/>
  <c r="AF7" i="251"/>
  <c r="AG50" i="251"/>
  <c r="AG107" i="251" s="1"/>
  <c r="AH9" i="251"/>
  <c r="AD108" i="251"/>
  <c r="AD119" i="251" s="1"/>
  <c r="AE51" i="251"/>
  <c r="AG118" i="251" l="1"/>
  <c r="AE108" i="251"/>
  <c r="AE119" i="251" s="1"/>
  <c r="AF51" i="251"/>
  <c r="AF52" i="251" s="1"/>
  <c r="AF106" i="251" s="1"/>
  <c r="AF117" i="251" s="1"/>
  <c r="AE52" i="251"/>
  <c r="AE106" i="251" s="1"/>
  <c r="AE117" i="251" s="1"/>
  <c r="AF105" i="251"/>
  <c r="AF116" i="251" s="1"/>
  <c r="AG7" i="251"/>
  <c r="AI9" i="251"/>
  <c r="AI50" i="251" s="1"/>
  <c r="AI107" i="251" s="1"/>
  <c r="AH50" i="251"/>
  <c r="AH107" i="251" s="1"/>
  <c r="AH118" i="251" l="1"/>
  <c r="AI118" i="251"/>
  <c r="AG105" i="251"/>
  <c r="AG116" i="251" s="1"/>
  <c r="AH7" i="251"/>
  <c r="AF108" i="251"/>
  <c r="AF119" i="251" s="1"/>
  <c r="AG51" i="251"/>
  <c r="AG52" i="251" s="1"/>
  <c r="AG106" i="251" s="1"/>
  <c r="AG117" i="251" s="1"/>
  <c r="AH105" i="251" l="1"/>
  <c r="AH116" i="251" s="1"/>
  <c r="AI7" i="251"/>
  <c r="AG108" i="251"/>
  <c r="AG119" i="251" s="1"/>
  <c r="AH51" i="251"/>
  <c r="AH52" i="251" s="1"/>
  <c r="AH106" i="251" s="1"/>
  <c r="AH117" i="251" s="1"/>
  <c r="AI105" i="251" l="1"/>
  <c r="AI116" i="251" s="1"/>
  <c r="AH108" i="251"/>
  <c r="AH119" i="251" s="1"/>
  <c r="AI51" i="251"/>
  <c r="AI108" i="251" s="1"/>
  <c r="AI119" i="251" s="1"/>
  <c r="AI52" i="251" l="1"/>
  <c r="AI106" i="251" s="1"/>
  <c r="AI117" i="251" s="1"/>
  <c r="E142" i="261" l="1"/>
  <c r="E145" i="261" s="1"/>
  <c r="E154" i="261" l="1"/>
  <c r="E155" i="261" l="1"/>
  <c r="F142" i="261"/>
  <c r="G136" i="261"/>
  <c r="G142" i="261" s="1"/>
  <c r="H136" i="261"/>
  <c r="H142" i="261" s="1"/>
  <c r="H148" i="261" l="1"/>
  <c r="H145" i="261"/>
  <c r="H154" i="261"/>
  <c r="G145" i="261"/>
  <c r="G154" i="261"/>
  <c r="F154" i="261"/>
  <c r="F145" i="261"/>
  <c r="H155" i="261" l="1"/>
  <c r="H149" i="261"/>
  <c r="H164" i="261" s="1"/>
  <c r="H167" i="261" s="1"/>
  <c r="H171" i="261" s="1"/>
  <c r="H176" i="261" s="1"/>
  <c r="E148" i="261"/>
  <c r="E149" i="261" s="1"/>
  <c r="E156" i="261"/>
  <c r="E157" i="261" s="1"/>
  <c r="E158" i="261" s="1"/>
  <c r="H150" i="261" l="1"/>
  <c r="H157" i="261"/>
  <c r="H158" i="261" s="1"/>
  <c r="E164" i="261"/>
  <c r="E167" i="261" s="1"/>
  <c r="E171" i="261" s="1"/>
  <c r="E176" i="261" s="1"/>
  <c r="E179" i="261" s="1"/>
  <c r="E150" i="261"/>
  <c r="E159" i="261"/>
  <c r="F153" i="261" s="1"/>
  <c r="H159" i="261" l="1"/>
  <c r="F155" i="261"/>
  <c r="F61" i="261" l="1"/>
  <c r="F65" i="261" s="1"/>
  <c r="F64" i="261" l="1"/>
  <c r="F66" i="261" l="1"/>
  <c r="G61" i="261" s="1"/>
  <c r="G65" i="261" s="1"/>
  <c r="F173" i="261"/>
  <c r="F146" i="261"/>
  <c r="F175" i="261"/>
  <c r="F156" i="261" l="1"/>
  <c r="F157" i="261" s="1"/>
  <c r="F148" i="261"/>
  <c r="F149" i="261" s="1"/>
  <c r="G64" i="261"/>
  <c r="G66" i="261" l="1"/>
  <c r="H61" i="261" s="1"/>
  <c r="H65" i="261" s="1"/>
  <c r="G173" i="261"/>
  <c r="G146" i="261"/>
  <c r="G175" i="261"/>
  <c r="F158" i="261"/>
  <c r="F159" i="261"/>
  <c r="G153" i="261" s="1"/>
  <c r="F164" i="261" l="1"/>
  <c r="F167" i="261" s="1"/>
  <c r="F171" i="261" s="1"/>
  <c r="F176" i="261" s="1"/>
  <c r="F179" i="261" s="1"/>
  <c r="G155" i="261"/>
  <c r="G148" i="261"/>
  <c r="G149" i="261" s="1"/>
  <c r="G164" i="261" s="1"/>
  <c r="G156" i="261"/>
  <c r="F150" i="261"/>
  <c r="H64" i="261" l="1"/>
  <c r="G157" i="261"/>
  <c r="G158" i="261" l="1"/>
  <c r="G159" i="261"/>
  <c r="H66" i="261"/>
  <c r="I61" i="261" s="1"/>
  <c r="I65" i="261" s="1"/>
  <c r="I64" i="261" l="1"/>
  <c r="G150" i="261"/>
  <c r="G167" i="261"/>
  <c r="G171" i="261" s="1"/>
  <c r="G176" i="261" l="1"/>
  <c r="G179" i="261" s="1"/>
  <c r="I66" i="261"/>
  <c r="H179" i="261"/>
  <c r="I179" i="261"/>
</calcChain>
</file>

<file path=xl/sharedStrings.xml><?xml version="1.0" encoding="utf-8"?>
<sst xmlns="http://schemas.openxmlformats.org/spreadsheetml/2006/main" count="242" uniqueCount="152">
  <si>
    <t>Inflazione</t>
  </si>
  <si>
    <t>anni</t>
  </si>
  <si>
    <t>Totale</t>
  </si>
  <si>
    <t>%</t>
  </si>
  <si>
    <t>Imposta di registro</t>
  </si>
  <si>
    <t>€</t>
  </si>
  <si>
    <t>Spese generali</t>
  </si>
  <si>
    <t>Oneri finanziari</t>
  </si>
  <si>
    <t>Manutenzioni straordinarie</t>
  </si>
  <si>
    <t>Sfitto e morosità</t>
  </si>
  <si>
    <t>Contributi a fondo perduto</t>
  </si>
  <si>
    <t>Costi immobiliari</t>
  </si>
  <si>
    <t>Costi strutturazione</t>
  </si>
  <si>
    <t>Debito</t>
  </si>
  <si>
    <t>Flusso di cassa gestione caratteristica</t>
  </si>
  <si>
    <t>Variazioni crediti IVA</t>
  </si>
  <si>
    <t>Ammortamento</t>
  </si>
  <si>
    <t>Equity</t>
  </si>
  <si>
    <t>Debito BoP</t>
  </si>
  <si>
    <t>CAPEX</t>
  </si>
  <si>
    <t>Anni</t>
  </si>
  <si>
    <t>Unità di misura</t>
  </si>
  <si>
    <t>Valore</t>
  </si>
  <si>
    <t>Costi di strutturazione</t>
  </si>
  <si>
    <t>Risultato economico</t>
  </si>
  <si>
    <t xml:space="preserve">Ricavi totali </t>
  </si>
  <si>
    <t>Tiraggio finanziamento</t>
  </si>
  <si>
    <t xml:space="preserve">Rimborso </t>
  </si>
  <si>
    <t>Cash flow - Riutilizzo immobili sfitti</t>
  </si>
  <si>
    <t>Conto Economico - Riutilizzo immobili sfitti</t>
  </si>
  <si>
    <t>Imposte</t>
  </si>
  <si>
    <t>Risultato netto</t>
  </si>
  <si>
    <t>Perdite fiscali anni precedenti</t>
  </si>
  <si>
    <t>EBIT anno corrente</t>
  </si>
  <si>
    <t>Perdite fiscali utilizzabili</t>
  </si>
  <si>
    <t>Oneri finanziari deducibili</t>
  </si>
  <si>
    <t>Base imponibile fiscale</t>
  </si>
  <si>
    <t>IRES + IRAP</t>
  </si>
  <si>
    <t>Perdite fiscali riportabili</t>
  </si>
  <si>
    <t>Contributi in c/capitale</t>
  </si>
  <si>
    <t>Durata contratto</t>
  </si>
  <si>
    <t>Costo storico</t>
  </si>
  <si>
    <t>Incremento</t>
  </si>
  <si>
    <t>€/mese</t>
  </si>
  <si>
    <t>Vita utile</t>
  </si>
  <si>
    <t>Inizio anno ammortamenti</t>
  </si>
  <si>
    <t>Fondo ammortamento</t>
  </si>
  <si>
    <t>Valore netto contabile</t>
  </si>
  <si>
    <t>€/anno</t>
  </si>
  <si>
    <t>Materiali</t>
  </si>
  <si>
    <t>Contributi c/impianti - Materiali</t>
  </si>
  <si>
    <t xml:space="preserve"> </t>
  </si>
  <si>
    <t>Investimento immobile - 25 anni</t>
  </si>
  <si>
    <t>Contributi c/impianti - Investimento immobile</t>
  </si>
  <si>
    <t>Ammortamenti</t>
  </si>
  <si>
    <t>Ammortamenti lordi</t>
  </si>
  <si>
    <t xml:space="preserve">Importo del debito </t>
  </si>
  <si>
    <t>Durata</t>
  </si>
  <si>
    <t>Tasso di interesse</t>
  </si>
  <si>
    <t>€/mq/anno</t>
  </si>
  <si>
    <t>Altre spese finanziarie</t>
  </si>
  <si>
    <t>€ anno app.to</t>
  </si>
  <si>
    <t>Altre spese ordinarie</t>
  </si>
  <si>
    <t xml:space="preserve">Contributi c/impianti </t>
  </si>
  <si>
    <t>Accantonamenti</t>
  </si>
  <si>
    <t>Flusso di cassa a servizio del debito</t>
  </si>
  <si>
    <t>Reddito ante imposte</t>
  </si>
  <si>
    <t>Ammontare totale</t>
  </si>
  <si>
    <t>Anno 1 - Ammontare del contributo c/capitale</t>
  </si>
  <si>
    <t>Anno 2 - Ammontare del contributo c/capitale</t>
  </si>
  <si>
    <t>Anno 3 - Ammontare del contributo c/capitale</t>
  </si>
  <si>
    <t>Contributi in conto esercizio</t>
  </si>
  <si>
    <t>Ristrutturazioni immobili</t>
  </si>
  <si>
    <t>% su ricavi</t>
  </si>
  <si>
    <t xml:space="preserve">€/anno </t>
  </si>
  <si>
    <t>Anno 1 - Ammontare del contributo in c/esercizio</t>
  </si>
  <si>
    <t>% su flusso di cassa al netto del debito</t>
  </si>
  <si>
    <t>€/anno Investimento totale</t>
  </si>
  <si>
    <t>(1) Sostenute solo il primo anno</t>
  </si>
  <si>
    <t>Riserva per nuove ristrutturazioni</t>
  </si>
  <si>
    <t>Riserva finanziaria per nuove ristrutturazioni</t>
  </si>
  <si>
    <t>Imposte e altri costi finanziari</t>
  </si>
  <si>
    <t>Costo operazione di finanziamento</t>
  </si>
  <si>
    <t>Accantonamento a riserva per nuove ristrutturazioni</t>
  </si>
  <si>
    <t>Utilizzo della riserva per nuove ristrutturazioni</t>
  </si>
  <si>
    <t>Ipotesi</t>
  </si>
  <si>
    <t>n. alloggi a reddito</t>
  </si>
  <si>
    <t>% alloggi a reddito</t>
  </si>
  <si>
    <t>Timeline di ristrutturazione</t>
  </si>
  <si>
    <t>n. alloggi totali</t>
  </si>
  <si>
    <t>n.</t>
  </si>
  <si>
    <t>INPUT</t>
  </si>
  <si>
    <t>Capitalizzatore costi</t>
  </si>
  <si>
    <t>Superficie media (SLP)</t>
  </si>
  <si>
    <t>mq/alloggio</t>
  </si>
  <si>
    <t>RICAVI</t>
  </si>
  <si>
    <t>(c.locazione lordo)</t>
  </si>
  <si>
    <t>Distribuzione manutenzioni</t>
  </si>
  <si>
    <t>Investimenti - stima costo di ristrutturazione</t>
  </si>
  <si>
    <t>Sviluppo investimenti</t>
  </si>
  <si>
    <t xml:space="preserve">% investimenti </t>
  </si>
  <si>
    <t>(Investimento)</t>
  </si>
  <si>
    <t>(Tasso di interesse)</t>
  </si>
  <si>
    <t>Interessi</t>
  </si>
  <si>
    <t>Debito EoP</t>
  </si>
  <si>
    <t>Sviluppo debito</t>
  </si>
  <si>
    <t>% tiraggio debito</t>
  </si>
  <si>
    <t>tiraggio debito</t>
  </si>
  <si>
    <t>Anno di inizio rimborso</t>
  </si>
  <si>
    <t>Quota capitale</t>
  </si>
  <si>
    <r>
      <t>Investimento totale</t>
    </r>
    <r>
      <rPr>
        <i/>
        <vertAlign val="superscript"/>
        <sz val="10.4"/>
        <rFont val="Arial"/>
        <family val="2"/>
      </rPr>
      <t>(1)</t>
    </r>
  </si>
  <si>
    <t>Margine operativo</t>
  </si>
  <si>
    <t>Reddito operativo</t>
  </si>
  <si>
    <t>Commissioni operazioni finanziamenti</t>
  </si>
  <si>
    <t>% abbattimento manutenzioni primi anni</t>
  </si>
  <si>
    <t>Ammontare del co-finanziamento</t>
  </si>
  <si>
    <t>Quota di co-finanziamento</t>
  </si>
  <si>
    <t>Celle di input</t>
  </si>
  <si>
    <t>Celle con le formule --&gt; output non modificabile</t>
  </si>
  <si>
    <t>Note</t>
  </si>
  <si>
    <t>Sviluppo quota di co-finanziamento</t>
  </si>
  <si>
    <t>% co-finanziamento</t>
  </si>
  <si>
    <t>Commissioni operazione finanziamenti</t>
  </si>
  <si>
    <t>Unità di Misura</t>
  </si>
  <si>
    <t xml:space="preserve">Commissione di set-up </t>
  </si>
  <si>
    <t>Imposta sostitutiva</t>
  </si>
  <si>
    <t>Commissione di disponibilità fondi</t>
  </si>
  <si>
    <t>Sviluppo - Commissioni operazione finanziamenti</t>
  </si>
  <si>
    <t>Disponibilità fondi</t>
  </si>
  <si>
    <t>IVA</t>
  </si>
  <si>
    <t>IVA a credito</t>
  </si>
  <si>
    <t>Iva su attività di sviluppo</t>
  </si>
  <si>
    <t>Iva a debito</t>
  </si>
  <si>
    <t>IVA su costi</t>
  </si>
  <si>
    <t>IVA a credito BoP</t>
  </si>
  <si>
    <t xml:space="preserve">variazione di periodo </t>
  </si>
  <si>
    <t>Crediti IVA da finanziare</t>
  </si>
  <si>
    <t>Recupero IVA su attività di sviluppo</t>
  </si>
  <si>
    <t>n. mesi a reddito</t>
  </si>
  <si>
    <t>Flusso di cassa al netto del debito</t>
  </si>
  <si>
    <t>Cassa di fine periodo</t>
  </si>
  <si>
    <t>Costi attività di gestione</t>
  </si>
  <si>
    <t xml:space="preserve">Costi attività di incubazione e progettazione </t>
  </si>
  <si>
    <t xml:space="preserve">Anno 1 - Costi attività di incubazione e progettazione </t>
  </si>
  <si>
    <t xml:space="preserve">Anno 2 - Costi attività di incubazione e progettazione </t>
  </si>
  <si>
    <t xml:space="preserve">Anno 3 - Costi attività di incubazione e progettazione </t>
  </si>
  <si>
    <t>Ricavi - quota Area B</t>
  </si>
  <si>
    <t>Iva sui ricavi - quota Area B</t>
  </si>
  <si>
    <t>Ricavi</t>
  </si>
  <si>
    <t>Ricavi totali</t>
  </si>
  <si>
    <t>Capitalizzatore ricavi</t>
  </si>
  <si>
    <t xml:space="preserve">Valore - Ipotesi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</si>
</sst>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0">
    <numFmt numFmtId="8" formatCode="#,##0.00\ &quot;€&quot;;[Red]\-#,##0.00\ &quot;€&quot;"/>
    <numFmt numFmtId="41" formatCode="_-* #,##0_-;\-* #,##0_-;_-* &quot;-&quot;_-;_-@_-"/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&quot;€&quot;\ * #,##0.00_-;\-&quot;€&quot;\ * #,##0.00_-;_-&quot;€&quot;\ * &quot;-&quot;??_-;_-@_-"/>
    <numFmt numFmtId="165" formatCode="_(&quot;$&quot;* #,##0_);_(&quot;$&quot;* \(#,##0\);_(&quot;$&quot;* &quot;-&quot;_);_(@_)"/>
    <numFmt numFmtId="166" formatCode="_(* #,##0.00_);_(* \(#,##0.00\);_(* &quot;-&quot;??_);_(@_)"/>
    <numFmt numFmtId="167" formatCode="_(* #,##0_);_(* \(#,##0\);_(* &quot;-&quot;??_);_(@_)"/>
    <numFmt numFmtId="168" formatCode="0.0%"/>
    <numFmt numFmtId="169" formatCode="_-* #,##0_-;\-* #,##0_-;_-* &quot;-&quot;??_-;_-@_-"/>
    <numFmt numFmtId="170" formatCode="#,##0;\(#,##0\)"/>
    <numFmt numFmtId="171" formatCode="_([$€]* #,##0.00_);_([$€]* \(#,##0.00\);_([$€]* &quot;-&quot;??_);_(@_)"/>
    <numFmt numFmtId="172" formatCode="#,##0.00;\(#,##0.00\)"/>
    <numFmt numFmtId="173" formatCode=";;;"/>
    <numFmt numFmtId="174" formatCode="#,##0.00_);[Red]\(#,##0.00\)"/>
    <numFmt numFmtId="175" formatCode="#,##0_);\(#,##0\);_*&quot;--&quot;_;"/>
    <numFmt numFmtId="176" formatCode="\£\ #,##0_);[Red]\(\£\ #,##0\)"/>
    <numFmt numFmtId="177" formatCode="\¥\ #,##0_);[Red]\(\¥\ #,##0\)"/>
    <numFmt numFmtId="178" formatCode="&quot;$&quot;&quot; &quot;#,##0_);\(&quot;$&quot;&quot; &quot;#,##0\);\-_)"/>
    <numFmt numFmtId="179" formatCode="0%_);\(0%\);\-_)"/>
    <numFmt numFmtId="180" formatCode="#,##0_);\(#,##0\);\-_)"/>
    <numFmt numFmtId="181" formatCode="&quot;$&quot;&quot; &quot;#,##0.0_);\(&quot;$&quot;&quot; &quot;#,##0.0\);\-_)"/>
    <numFmt numFmtId="182" formatCode="0.0%_);\(0.0%\);\-_)"/>
    <numFmt numFmtId="183" formatCode="#,##0.0_);\(#,##0.0\);\-_)"/>
    <numFmt numFmtId="184" formatCode="&quot;$&quot;&quot; &quot;#,##0.00_);\(&quot;$&quot;&quot; &quot;#,##0.00\);\-_)"/>
    <numFmt numFmtId="185" formatCode="0.00%_);\(0.00%\);\-_)"/>
    <numFmt numFmtId="186" formatCode="#,##0.00_);\(#,##0.00\);\-_)"/>
    <numFmt numFmtId="187" formatCode="&quot;$&quot;&quot; &quot;#,##0.000_);\(&quot;$&quot;&quot; &quot;#,##0.000\);\-_)"/>
    <numFmt numFmtId="188" formatCode="0.000%_);\(0.000%\);\-_)"/>
    <numFmt numFmtId="189" formatCode="#,##0.000_);\(#,##0.000\);\-_)"/>
    <numFmt numFmtId="190" formatCode="d\-mmm\-yy_);d\-mmm\-yy_);&quot;&quot;"/>
    <numFmt numFmtId="191" formatCode="#,_);\(#,\);\-_)"/>
    <numFmt numFmtId="192" formatCode="\•\ \ @"/>
    <numFmt numFmtId="193" formatCode="#,##0.0_);\(#,##0.0\)"/>
    <numFmt numFmtId="194" formatCode="#,##0.000_);\(#,##0.000\)"/>
    <numFmt numFmtId="195" formatCode="&quot;$&quot;&quot; &quot;#,##0.0_);\(&quot;$&quot;&quot; &quot;#,##0.0\)"/>
    <numFmt numFmtId="196" formatCode="&quot;$&quot;&quot; &quot;#,##0.00_);\(&quot;$&quot;&quot; &quot;#,##0.00\)"/>
    <numFmt numFmtId="197" formatCode="&quot;$&quot;&quot; &quot;#,##0.000_);\(&quot;$&quot;&quot; &quot;#,##0.000\)"/>
    <numFmt numFmtId="198" formatCode="\ \ _•\–\ \ \ \ @"/>
    <numFmt numFmtId="199" formatCode="mmmm\ d\,\ yyyy_)"/>
    <numFmt numFmtId="200" formatCode="d\-mmm\-yy_)"/>
    <numFmt numFmtId="201" formatCode="m/d/yy_)"/>
    <numFmt numFmtId="202" formatCode="m/yy_)"/>
    <numFmt numFmtId="203" formatCode="mmm\-yy_)"/>
    <numFmt numFmtId="204" formatCode="#\ 0/0_)"/>
    <numFmt numFmtId="205" formatCode="#\ 0/8_)"/>
    <numFmt numFmtId="206" formatCode="#\ ?/?_)"/>
    <numFmt numFmtId="207" formatCode="_-* #.##0.0_-;\-* #.##0.0_-;_-* &quot;-&quot;_-;_-@_-"/>
    <numFmt numFmtId="208" formatCode="_-* #.##0._-;\-* #.##0._-;_-* &quot;-&quot;_-;_-@_-"/>
    <numFmt numFmtId="209" formatCode="_-&quot;$&quot;* #,##0.00_-;\-&quot;$&quot;* #,##0.00_-;_-&quot;$&quot;* &quot;-&quot;??_-;_-@_-"/>
    <numFmt numFmtId="210" formatCode="_-* #,##0\x_-;* \(#,##0\x\);_-* &quot;na&quot;_-;_-@_-"/>
    <numFmt numFmtId="211" formatCode="0.00_)"/>
    <numFmt numFmtId="212" formatCode="#,##0.0\ ;\(#,##0.0\)"/>
    <numFmt numFmtId="213" formatCode="0.0000000%"/>
    <numFmt numFmtId="214" formatCode="0.0%_);\(0.0%\)"/>
    <numFmt numFmtId="215" formatCode="0.00%_);\(0.00%\)"/>
    <numFmt numFmtId="216" formatCode="0.000%_);\(0.000%\)"/>
    <numFmt numFmtId="217" formatCode="#,##0_);\(#,##0\);\-_);\•&quot; &quot;@_)"/>
    <numFmt numFmtId="218" formatCode="#,##0_);\(#,##0\);\-_);\–&quot; &quot;@"/>
    <numFmt numFmtId="219" formatCode="#,##0_);\(#,##0\);\-_);\—&quot; &quot;@"/>
    <numFmt numFmtId="220" formatCode="#,##0&quot;x&quot;_);\(#,##0&quot;x&quot;\)"/>
    <numFmt numFmtId="221" formatCode="#,##0.0&quot;x&quot;_);\(#,##0.0&quot;x&quot;\)"/>
    <numFmt numFmtId="222" formatCode="#,##0.00&quot;x&quot;_);\(#,##0.00&quot;x&quot;\)"/>
    <numFmt numFmtId="223" formatCode="0_);\(0\)"/>
    <numFmt numFmtId="224" formatCode="0.0_);\(0.0\)"/>
    <numFmt numFmtId="225" formatCode="&quot;o.k.&quot;;&quot;false&quot;;&quot;error&quot;"/>
    <numFmt numFmtId="226" formatCode="_-&quot;L.&quot;\ * #,##0_-;\-&quot;L.&quot;\ * #,##0_-;_-&quot;L.&quot;\ * &quot;-&quot;_-;_-@_-"/>
    <numFmt numFmtId="227" formatCode="_-&quot;L.&quot;\ * #,##0.00_-;\-&quot;L.&quot;\ * #,##0.00_-;_-&quot;L.&quot;\ * &quot;-&quot;??_-;_-@_-"/>
    <numFmt numFmtId="228" formatCode="#,##0;[Red]\-#,##0;&quot;&quot;"/>
    <numFmt numFmtId="229" formatCode="_(&quot;L.&quot;* #,##0.00_);_(&quot;L.&quot;* \(#,##0.00\);_(&quot;L.&quot;* &quot;-&quot;??_);_(@_)"/>
    <numFmt numFmtId="230" formatCode="#,##0&quot;yrs&quot;"/>
    <numFmt numFmtId="231" formatCode="_-&quot;£&quot;* #,##0_-;\-&quot;£&quot;* #,##0_-;_-&quot;£&quot;* &quot;-&quot;_-;_-@_-"/>
    <numFmt numFmtId="232" formatCode="_-&quot;£&quot;* #,##0.00_-;\-&quot;£&quot;* #,##0.00_-;_-&quot;£&quot;* &quot;-&quot;??_-;_-@_-"/>
    <numFmt numFmtId="233" formatCode="0.0%;@_)"/>
    <numFmt numFmtId="234" formatCode="0.0&quot;x&quot;;@_)"/>
    <numFmt numFmtId="235" formatCode="#,##0_);\(#,##0\);_(* &quot;-&quot;_);_(@_)"/>
    <numFmt numFmtId="236" formatCode="#,##0.00&quot; &quot;[$€-407];[Red]&quot;-&quot;#,##0.00&quot; &quot;[$€-407]"/>
    <numFmt numFmtId="237" formatCode="#,##0_);\(#,##0\);\-_);@"/>
    <numFmt numFmtId="238" formatCode="#,##0.0%_);\(#,##0.0\)%;\-_);@"/>
    <numFmt numFmtId="239" formatCode="#,##0.00_);\(#,##0.00\);_(* &quot;-&quot;_);_(@_)"/>
  </numFmts>
  <fonts count="126">
    <font>
      <sz val="10"/>
      <name val="Arial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color indexed="10"/>
      <name val="Arial"/>
      <family val="2"/>
    </font>
    <font>
      <i/>
      <sz val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1"/>
      <color indexed="12"/>
      <name val="Calibri"/>
      <family val="2"/>
    </font>
    <font>
      <sz val="11"/>
      <color indexed="9"/>
      <name val="Calibri"/>
      <family val="2"/>
    </font>
    <font>
      <sz val="11"/>
      <color indexed="52"/>
      <name val="Calibri"/>
      <family val="2"/>
    </font>
    <font>
      <i/>
      <sz val="11"/>
      <color indexed="29"/>
      <name val="Calibri"/>
      <family val="2"/>
    </font>
    <font>
      <b/>
      <sz val="18"/>
      <color indexed="53"/>
      <name val="Cambria"/>
      <family val="2"/>
    </font>
    <font>
      <b/>
      <sz val="15"/>
      <color indexed="53"/>
      <name val="Calibri"/>
      <family val="2"/>
    </font>
    <font>
      <b/>
      <sz val="13"/>
      <color indexed="53"/>
      <name val="Calibri"/>
      <family val="2"/>
    </font>
    <font>
      <b/>
      <sz val="11"/>
      <color indexed="53"/>
      <name val="Calibri"/>
      <family val="2"/>
    </font>
    <font>
      <b/>
      <sz val="11"/>
      <color indexed="12"/>
      <name val="Calibri"/>
      <family val="2"/>
    </font>
    <font>
      <sz val="11"/>
      <color indexed="61"/>
      <name val="Calibri"/>
      <family val="2"/>
    </font>
    <font>
      <sz val="11"/>
      <color indexed="51"/>
      <name val="Calibri"/>
      <family val="2"/>
    </font>
    <font>
      <b/>
      <sz val="8"/>
      <name val="Arial"/>
      <family val="2"/>
    </font>
    <font>
      <sz val="7"/>
      <name val="Arial"/>
      <family val="2"/>
    </font>
    <font>
      <b/>
      <sz val="10"/>
      <name val="Arial"/>
      <family val="2"/>
    </font>
    <font>
      <b/>
      <i/>
      <sz val="12"/>
      <name val="Arial"/>
      <family val="2"/>
    </font>
    <font>
      <b/>
      <i/>
      <sz val="8"/>
      <name val="Arial"/>
      <family val="2"/>
    </font>
    <font>
      <sz val="10"/>
      <name val="MS Sans Serif"/>
      <family val="2"/>
    </font>
    <font>
      <b/>
      <sz val="9"/>
      <name val="Arial"/>
      <family val="2"/>
    </font>
    <font>
      <sz val="11"/>
      <color indexed="8"/>
      <name val="Calibri"/>
      <family val="2"/>
    </font>
    <font>
      <b/>
      <sz val="11"/>
      <name val="Arial"/>
      <family val="2"/>
    </font>
    <font>
      <sz val="11"/>
      <color indexed="12"/>
      <name val="Calibri"/>
      <family val="2"/>
    </font>
    <font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2"/>
      <name val="Times New Roman"/>
      <family val="1"/>
    </font>
    <font>
      <b/>
      <sz val="10"/>
      <name val="Helv"/>
      <family val="2"/>
    </font>
    <font>
      <b/>
      <sz val="8"/>
      <name val="Times"/>
      <family val="1"/>
    </font>
    <font>
      <sz val="11"/>
      <name val="Times New Roman"/>
      <family val="1"/>
    </font>
    <font>
      <b/>
      <sz val="12"/>
      <name val="Helv"/>
      <family val="2"/>
    </font>
    <font>
      <sz val="10"/>
      <name val="Book Antiqua"/>
      <family val="1"/>
    </font>
    <font>
      <sz val="8"/>
      <color indexed="56"/>
      <name val="Book Antiqua"/>
      <family val="1"/>
    </font>
    <font>
      <b/>
      <sz val="11"/>
      <name val="Helv"/>
      <family val="2"/>
    </font>
    <font>
      <b/>
      <i/>
      <sz val="16"/>
      <name val="Helv"/>
    </font>
    <font>
      <b/>
      <sz val="10"/>
      <name val="Times New Roman"/>
      <family val="1"/>
    </font>
    <font>
      <sz val="11"/>
      <name val="Book Antiqua"/>
      <family val="1"/>
    </font>
    <font>
      <b/>
      <sz val="14"/>
      <color indexed="9"/>
      <name val="Book Antiqua"/>
      <family val="1"/>
    </font>
    <font>
      <b/>
      <sz val="10"/>
      <color indexed="9"/>
      <name val="Book Antiqua"/>
      <family val="1"/>
    </font>
    <font>
      <b/>
      <u/>
      <sz val="9"/>
      <name val="Arial"/>
      <family val="2"/>
    </font>
    <font>
      <b/>
      <sz val="7"/>
      <name val="Arial"/>
      <family val="2"/>
    </font>
    <font>
      <b/>
      <sz val="18"/>
      <color indexed="56"/>
      <name val="Cambria"/>
      <family val="2"/>
    </font>
    <font>
      <sz val="11"/>
      <name val="돋움"/>
    </font>
    <font>
      <sz val="10"/>
      <name val="Tms Rmn"/>
    </font>
    <font>
      <sz val="10"/>
      <color indexed="8"/>
      <name val="Arial"/>
      <family val="2"/>
    </font>
    <font>
      <sz val="10"/>
      <name val="Palatino"/>
      <family val="1"/>
    </font>
    <font>
      <b/>
      <sz val="14"/>
      <name val="Palatino"/>
      <family val="1"/>
    </font>
    <font>
      <b/>
      <sz val="12"/>
      <name val="Palatino"/>
      <family val="1"/>
    </font>
    <font>
      <sz val="12"/>
      <color indexed="12"/>
      <name val="Times New Roman"/>
      <family val="1"/>
    </font>
    <font>
      <sz val="9"/>
      <name val="Arial"/>
      <family val="2"/>
    </font>
    <font>
      <i/>
      <sz val="10"/>
      <name val="Arial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19"/>
      <name val="Calibri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0"/>
      <color indexed="18"/>
      <name val="Arial"/>
      <family val="2"/>
    </font>
    <font>
      <u/>
      <sz val="9"/>
      <color indexed="12"/>
      <name val="Arial"/>
      <family val="2"/>
    </font>
    <font>
      <sz val="8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sz val="9"/>
      <color theme="1"/>
      <name val="Arial"/>
      <family val="2"/>
      <scheme val="minor"/>
    </font>
    <font>
      <b/>
      <sz val="8"/>
      <color rgb="FFFFFFFF"/>
      <name val="Univers 45 Light"/>
    </font>
    <font>
      <b/>
      <sz val="8"/>
      <color rgb="FF002060"/>
      <name val="Univers 45 Light"/>
    </font>
    <font>
      <b/>
      <sz val="8"/>
      <color rgb="FFF38E31"/>
      <name val="Arial"/>
      <family val="2"/>
      <scheme val="minor"/>
    </font>
    <font>
      <b/>
      <sz val="8"/>
      <color rgb="FF000000"/>
      <name val="Arial"/>
      <family val="2"/>
      <scheme val="minor"/>
    </font>
    <font>
      <b/>
      <sz val="8"/>
      <color theme="5"/>
      <name val="Arial"/>
      <family val="2"/>
      <scheme val="minor"/>
    </font>
    <font>
      <sz val="8"/>
      <color rgb="FF000000"/>
      <name val="Arial"/>
      <family val="2"/>
      <scheme val="minor"/>
    </font>
    <font>
      <sz val="8"/>
      <color theme="5"/>
      <name val="Arial"/>
      <family val="2"/>
      <scheme val="minor"/>
    </font>
    <font>
      <sz val="8"/>
      <color rgb="FF6598FF"/>
      <name val="Arial"/>
      <family val="2"/>
    </font>
    <font>
      <sz val="10"/>
      <color theme="1"/>
      <name val="Trebuchet"/>
      <family val="2"/>
    </font>
    <font>
      <b/>
      <sz val="8"/>
      <color rgb="FF0070C0"/>
      <name val="Arial"/>
      <family val="2"/>
    </font>
    <font>
      <b/>
      <sz val="8"/>
      <color indexed="32"/>
      <name val="Arial"/>
      <family val="2"/>
    </font>
    <font>
      <b/>
      <u/>
      <sz val="8"/>
      <color theme="1"/>
      <name val="Arial"/>
      <family val="2"/>
    </font>
    <font>
      <sz val="8"/>
      <color rgb="FF000000"/>
      <name val="Arial"/>
      <family val="2"/>
    </font>
    <font>
      <b/>
      <sz val="8"/>
      <color indexed="9"/>
      <name val="Arial"/>
      <family val="2"/>
    </font>
    <font>
      <strike/>
      <sz val="8"/>
      <color theme="1"/>
      <name val="Arial"/>
      <family val="2"/>
    </font>
    <font>
      <sz val="8"/>
      <color theme="9" tint="-0.499984740745262"/>
      <name val="Arial"/>
      <family val="2"/>
    </font>
    <font>
      <b/>
      <u/>
      <sz val="8"/>
      <color rgb="FFF38E31"/>
      <name val="Arial"/>
      <family val="2"/>
    </font>
    <font>
      <sz val="8"/>
      <color rgb="FF0070C0"/>
      <name val="Arial"/>
      <family val="2"/>
    </font>
    <font>
      <b/>
      <i/>
      <sz val="8"/>
      <color rgb="FFFFFFFF"/>
      <name val="Univers 45 Light"/>
    </font>
    <font>
      <b/>
      <i/>
      <sz val="8"/>
      <color rgb="FF002060"/>
      <name val="Univers 45 Light"/>
    </font>
    <font>
      <sz val="8"/>
      <color rgb="FF0070C0"/>
      <name val="Arial"/>
      <family val="2"/>
      <scheme val="minor"/>
    </font>
    <font>
      <b/>
      <sz val="8"/>
      <color theme="1"/>
      <name val="Arial"/>
      <family val="2"/>
      <scheme val="minor"/>
    </font>
    <font>
      <b/>
      <sz val="8"/>
      <color theme="0"/>
      <name val="Arial"/>
      <family val="2"/>
      <scheme val="minor"/>
    </font>
    <font>
      <i/>
      <sz val="8"/>
      <name val="Arial"/>
      <family val="2"/>
      <scheme val="minor"/>
    </font>
    <font>
      <i/>
      <sz val="8"/>
      <color theme="1"/>
      <name val="Arial"/>
      <family val="2"/>
      <scheme val="minor"/>
    </font>
    <font>
      <b/>
      <i/>
      <sz val="8"/>
      <color theme="0"/>
      <name val="Arial"/>
      <family val="2"/>
      <scheme val="minor"/>
    </font>
    <font>
      <i/>
      <sz val="11"/>
      <color theme="1"/>
      <name val="Arial"/>
      <family val="2"/>
      <scheme val="minor"/>
    </font>
    <font>
      <i/>
      <vertAlign val="superscript"/>
      <sz val="10.4"/>
      <name val="Arial"/>
      <family val="2"/>
    </font>
    <font>
      <i/>
      <sz val="8"/>
      <color rgb="FF0070C0"/>
      <name val="Arial"/>
      <family val="2"/>
    </font>
    <font>
      <b/>
      <i/>
      <sz val="8"/>
      <color theme="1"/>
      <name val="Arial"/>
      <family val="2"/>
      <scheme val="minor"/>
    </font>
    <font>
      <b/>
      <i/>
      <sz val="11"/>
      <color theme="1"/>
      <name val="Arial"/>
      <family val="2"/>
      <scheme val="minor"/>
    </font>
    <font>
      <b/>
      <i/>
      <sz val="8"/>
      <color theme="5"/>
      <name val="Arial"/>
      <family val="2"/>
      <scheme val="minor"/>
    </font>
    <font>
      <i/>
      <sz val="8"/>
      <color theme="5"/>
      <name val="Arial"/>
      <family val="2"/>
      <scheme val="minor"/>
    </font>
    <font>
      <sz val="11"/>
      <color rgb="FFFF0000"/>
      <name val="Arial"/>
      <family val="2"/>
      <scheme val="minor"/>
    </font>
    <font>
      <b/>
      <u/>
      <sz val="8.25"/>
      <color theme="1"/>
      <name val="Arial"/>
      <family val="2"/>
    </font>
    <font>
      <b/>
      <sz val="8"/>
      <color rgb="FFFFFFFF"/>
      <name val="Arial"/>
      <family val="2"/>
      <scheme val="minor"/>
    </font>
    <font>
      <b/>
      <i/>
      <sz val="8"/>
      <color rgb="FFFFFFFF"/>
      <name val="Arial"/>
      <family val="2"/>
      <scheme val="minor"/>
    </font>
    <font>
      <b/>
      <sz val="8"/>
      <color rgb="FF002060"/>
      <name val="Arial"/>
      <family val="2"/>
      <scheme val="minor"/>
    </font>
    <font>
      <b/>
      <u/>
      <sz val="8"/>
      <name val="Arial"/>
      <family val="2"/>
      <scheme val="minor"/>
    </font>
    <font>
      <sz val="8"/>
      <name val="Arial"/>
      <family val="2"/>
      <scheme val="minor"/>
    </font>
    <font>
      <b/>
      <sz val="8"/>
      <name val="Arial"/>
      <family val="2"/>
      <scheme val="minor"/>
    </font>
    <font>
      <b/>
      <u/>
      <sz val="8.25"/>
      <name val="Arial"/>
      <family val="2"/>
    </font>
    <font>
      <i/>
      <sz val="8"/>
      <color rgb="FF0070C0"/>
      <name val="Arial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indexed="16"/>
      </patternFill>
    </fill>
    <fill>
      <patternFill patternType="solid">
        <fgColor indexed="47"/>
      </patternFill>
    </fill>
    <fill>
      <patternFill patternType="solid">
        <fgColor indexed="43"/>
      </patternFill>
    </fill>
    <fill>
      <patternFill patternType="solid">
        <fgColor indexed="20"/>
      </patternFill>
    </fill>
    <fill>
      <patternFill patternType="solid">
        <fgColor indexed="63"/>
      </patternFill>
    </fill>
    <fill>
      <patternFill patternType="solid">
        <fgColor indexed="27"/>
      </patternFill>
    </fill>
    <fill>
      <patternFill patternType="solid">
        <fgColor indexed="18"/>
      </patternFill>
    </fill>
    <fill>
      <patternFill patternType="solid">
        <fgColor indexed="29"/>
      </patternFill>
    </fill>
    <fill>
      <patternFill patternType="solid">
        <fgColor indexed="19"/>
      </patternFill>
    </fill>
    <fill>
      <patternFill patternType="solid">
        <fgColor indexed="59"/>
      </patternFill>
    </fill>
    <fill>
      <patternFill patternType="solid">
        <fgColor indexed="28"/>
      </patternFill>
    </fill>
    <fill>
      <patternFill patternType="solid">
        <fgColor indexed="45"/>
      </patternFill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9"/>
      </patternFill>
    </fill>
    <fill>
      <patternFill patternType="solid">
        <fgColor indexed="14"/>
      </patternFill>
    </fill>
    <fill>
      <patternFill patternType="solid">
        <fgColor rgb="FF00A9C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rgb="FFFF0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00A9C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</fills>
  <borders count="7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2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1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5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45"/>
      </bottom>
      <diagonal/>
    </border>
    <border>
      <left/>
      <right/>
      <top style="medium">
        <color indexed="45"/>
      </top>
      <bottom/>
      <diagonal/>
    </border>
    <border>
      <left/>
      <right/>
      <top/>
      <bottom style="double">
        <color indexed="45"/>
      </bottom>
      <diagonal/>
    </border>
    <border>
      <left/>
      <right/>
      <top style="thin">
        <color indexed="29"/>
      </top>
      <bottom style="double">
        <color indexed="29"/>
      </bottom>
      <diagonal/>
    </border>
    <border>
      <left style="thin">
        <color indexed="10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29"/>
      </left>
      <right style="thin">
        <color indexed="29"/>
      </right>
      <top style="thin">
        <color indexed="29"/>
      </top>
      <bottom style="thin">
        <color indexed="29"/>
      </bottom>
      <diagonal/>
    </border>
    <border>
      <left style="double">
        <color indexed="26"/>
      </left>
      <right style="double">
        <color indexed="26"/>
      </right>
      <top style="double">
        <color indexed="26"/>
      </top>
      <bottom style="double">
        <color indexed="26"/>
      </bottom>
      <diagonal/>
    </border>
    <border>
      <left/>
      <right/>
      <top/>
      <bottom style="double">
        <color indexed="5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rgb="FF4DA0B0"/>
      </left>
      <right/>
      <top style="thin">
        <color rgb="FF8AA5CB"/>
      </top>
      <bottom/>
      <diagonal/>
    </border>
    <border>
      <left/>
      <right/>
      <top style="thin">
        <color rgb="FF8AA5CB"/>
      </top>
      <bottom/>
      <diagonal/>
    </border>
    <border>
      <left/>
      <right style="thin">
        <color rgb="FF00A9C5"/>
      </right>
      <top style="thin">
        <color rgb="FF8AA5CB"/>
      </top>
      <bottom/>
      <diagonal/>
    </border>
    <border>
      <left style="thin">
        <color rgb="FF4DA0B0"/>
      </left>
      <right/>
      <top/>
      <bottom style="thin">
        <color rgb="FF00A9C5"/>
      </bottom>
      <diagonal/>
    </border>
    <border>
      <left/>
      <right/>
      <top/>
      <bottom style="thin">
        <color rgb="FF00A9C5"/>
      </bottom>
      <diagonal/>
    </border>
    <border>
      <left/>
      <right style="thin">
        <color rgb="FF00A9C5"/>
      </right>
      <top/>
      <bottom style="thin">
        <color rgb="FF00A9C5"/>
      </bottom>
      <diagonal/>
    </border>
    <border>
      <left style="thin">
        <color rgb="FF4DA0B0"/>
      </left>
      <right/>
      <top/>
      <bottom/>
      <diagonal/>
    </border>
    <border>
      <left/>
      <right style="thin">
        <color rgb="FF00A9C5"/>
      </right>
      <top/>
      <bottom/>
      <diagonal/>
    </border>
    <border>
      <left style="thin">
        <color rgb="FF00A9C5"/>
      </left>
      <right/>
      <top style="thin">
        <color rgb="FF00A9C5"/>
      </top>
      <bottom/>
      <diagonal/>
    </border>
    <border>
      <left/>
      <right/>
      <top style="thin">
        <color rgb="FF00A9C5"/>
      </top>
      <bottom/>
      <diagonal/>
    </border>
    <border>
      <left style="thin">
        <color rgb="FF00A9C5"/>
      </left>
      <right/>
      <top/>
      <bottom/>
      <diagonal/>
    </border>
    <border>
      <left style="thin">
        <color rgb="FF4DA0B0"/>
      </left>
      <right/>
      <top style="thin">
        <color rgb="FF00A9C5"/>
      </top>
      <bottom style="medium">
        <color rgb="FF00A9C5"/>
      </bottom>
      <diagonal/>
    </border>
    <border>
      <left/>
      <right/>
      <top style="thin">
        <color rgb="FF00A9C5"/>
      </top>
      <bottom style="medium">
        <color rgb="FF00A9C5"/>
      </bottom>
      <diagonal/>
    </border>
    <border>
      <left/>
      <right style="thin">
        <color rgb="FF00A9C5"/>
      </right>
      <top style="thin">
        <color rgb="FF00A9C5"/>
      </top>
      <bottom style="medium">
        <color rgb="FF00A9C5"/>
      </bottom>
      <diagonal/>
    </border>
    <border>
      <left style="thin">
        <color rgb="FF00A9C5"/>
      </left>
      <right/>
      <top style="thin">
        <color rgb="FF00A9C5"/>
      </top>
      <bottom style="medium">
        <color rgb="FF00A9C5"/>
      </bottom>
      <diagonal/>
    </border>
    <border>
      <left/>
      <right/>
      <top/>
      <bottom style="medium">
        <color rgb="FF00A9C5"/>
      </bottom>
      <diagonal/>
    </border>
    <border>
      <left style="thin">
        <color rgb="FF4DA0B0"/>
      </left>
      <right/>
      <top style="thin">
        <color rgb="FF00A9C5"/>
      </top>
      <bottom/>
      <diagonal/>
    </border>
    <border>
      <left style="thin">
        <color rgb="FF00A9C5"/>
      </left>
      <right style="thin">
        <color rgb="FF00A9C5"/>
      </right>
      <top style="thin">
        <color rgb="FF00A9C5"/>
      </top>
      <bottom/>
      <diagonal/>
    </border>
    <border>
      <left style="thin">
        <color rgb="FF00A9C5"/>
      </left>
      <right/>
      <top/>
      <bottom style="thin">
        <color rgb="FF00A9C5"/>
      </bottom>
      <diagonal/>
    </border>
    <border>
      <left style="thin">
        <color rgb="FF00A9C5"/>
      </left>
      <right/>
      <top style="thin">
        <color rgb="FF00A9C5"/>
      </top>
      <bottom style="thin">
        <color rgb="FF00A9C5"/>
      </bottom>
      <diagonal/>
    </border>
    <border>
      <left/>
      <right style="thin">
        <color rgb="FF00A9C5"/>
      </right>
      <top style="thin">
        <color rgb="FF00A9C5"/>
      </top>
      <bottom style="thin">
        <color rgb="FF00A9C5"/>
      </bottom>
      <diagonal/>
    </border>
    <border>
      <left/>
      <right/>
      <top style="thin">
        <color rgb="FF00A9C5"/>
      </top>
      <bottom style="thin">
        <color rgb="FF00A9C5"/>
      </bottom>
      <diagonal/>
    </border>
    <border>
      <left/>
      <right style="thin">
        <color rgb="FF00A9C5"/>
      </right>
      <top style="thin">
        <color rgb="FF00A9C5"/>
      </top>
      <bottom/>
      <diagonal/>
    </border>
    <border>
      <left style="thin">
        <color rgb="FF00A9C5"/>
      </left>
      <right/>
      <top/>
      <bottom style="medium">
        <color rgb="FF00A9C5"/>
      </bottom>
      <diagonal/>
    </border>
    <border>
      <left/>
      <right/>
      <top style="medium">
        <color rgb="FF00A9C5"/>
      </top>
      <bottom/>
      <diagonal/>
    </border>
    <border>
      <left style="thin">
        <color rgb="FF4DA0B0"/>
      </left>
      <right/>
      <top/>
      <bottom style="medium">
        <color rgb="FF00A9C5"/>
      </bottom>
      <diagonal/>
    </border>
    <border>
      <left style="thin">
        <color rgb="FF00A9C5"/>
      </left>
      <right/>
      <top style="thin">
        <color rgb="FF8AA5CB"/>
      </top>
      <bottom/>
      <diagonal/>
    </border>
    <border>
      <left style="thin">
        <color indexed="64"/>
      </left>
      <right style="thin">
        <color rgb="FF00A9C5"/>
      </right>
      <top style="thin">
        <color indexed="64"/>
      </top>
      <bottom style="medium">
        <color rgb="FF00A9C5"/>
      </bottom>
      <diagonal/>
    </border>
    <border>
      <left style="thin">
        <color indexed="64"/>
      </left>
      <right style="thin">
        <color rgb="FF00A9C5"/>
      </right>
      <top/>
      <bottom style="medium">
        <color rgb="FF00A9C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00A9C5"/>
      </bottom>
      <diagonal/>
    </border>
    <border>
      <left style="thin">
        <color theme="1"/>
      </left>
      <right style="thin">
        <color rgb="FF00A9C5"/>
      </right>
      <top style="thin">
        <color rgb="FF00A9C5"/>
      </top>
      <bottom style="thin">
        <color theme="1"/>
      </bottom>
      <diagonal/>
    </border>
    <border>
      <left style="thin">
        <color theme="1"/>
      </left>
      <right style="thin">
        <color rgb="FF00A9C5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rgb="FF00A9C5"/>
      </right>
      <top style="thin">
        <color theme="1"/>
      </top>
      <bottom style="medium">
        <color rgb="FF00A9C5"/>
      </bottom>
      <diagonal/>
    </border>
    <border>
      <left style="thin">
        <color theme="1"/>
      </left>
      <right style="thin">
        <color rgb="FF00A9C5"/>
      </right>
      <top/>
      <bottom style="thin">
        <color theme="1"/>
      </bottom>
      <diagonal/>
    </border>
    <border>
      <left style="thin">
        <color auto="1"/>
      </left>
      <right style="thin">
        <color rgb="FF00A9C5"/>
      </right>
      <top style="thin">
        <color rgb="FF00A9C5"/>
      </top>
      <bottom style="medium">
        <color rgb="FF00A9C5"/>
      </bottom>
      <diagonal/>
    </border>
    <border>
      <left style="thin">
        <color auto="1"/>
      </left>
      <right style="thin">
        <color rgb="FF00A9C5"/>
      </right>
      <top style="thin">
        <color rgb="FF00A9C5"/>
      </top>
      <bottom style="thin">
        <color auto="1"/>
      </bottom>
      <diagonal/>
    </border>
    <border>
      <left style="thin">
        <color auto="1"/>
      </left>
      <right style="thin">
        <color rgb="FF00A9C5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A9C5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medium">
        <color rgb="FF00A9C5"/>
      </bottom>
      <diagonal/>
    </border>
    <border>
      <left/>
      <right style="thin">
        <color rgb="FF00A9C5"/>
      </right>
      <top style="thin">
        <color theme="0"/>
      </top>
      <bottom style="medium">
        <color rgb="FF00A9C5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2" tint="-0.499984740745262"/>
      </left>
      <right style="thin">
        <color indexed="64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auto="1"/>
      </left>
      <right style="thin">
        <color rgb="FF00A9C5"/>
      </right>
      <top style="thin">
        <color auto="1"/>
      </top>
      <bottom style="thin">
        <color auto="1"/>
      </bottom>
      <diagonal/>
    </border>
    <border>
      <left/>
      <right style="thin">
        <color rgb="FF00A9C5"/>
      </right>
      <top/>
      <bottom style="medium">
        <color rgb="FF00A9C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52">
    <xf numFmtId="0" fontId="0" fillId="0" borderId="0"/>
    <xf numFmtId="175" fontId="17" fillId="0" borderId="0" applyFont="0" applyFill="0" applyBorder="0" applyAlignment="0" applyProtection="0"/>
    <xf numFmtId="176" fontId="45" fillId="0" borderId="0" applyFont="0" applyFill="0" applyBorder="0" applyAlignment="0" applyProtection="0"/>
    <xf numFmtId="177" fontId="45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41" fillId="0" borderId="0" applyNumberFormat="0" applyFill="0" applyBorder="0" applyAlignment="0" applyProtection="0"/>
    <xf numFmtId="0" fontId="24" fillId="2" borderId="0" applyNumberFormat="0" applyBorder="0" applyAlignment="0" applyProtection="0"/>
    <xf numFmtId="0" fontId="24" fillId="3" borderId="0" applyNumberFormat="0" applyBorder="0" applyAlignment="0" applyProtection="0"/>
    <xf numFmtId="0" fontId="24" fillId="4" borderId="0" applyNumberFormat="0" applyBorder="0" applyAlignment="0" applyProtection="0"/>
    <xf numFmtId="0" fontId="24" fillId="2" borderId="0" applyNumberFormat="0" applyBorder="0" applyAlignment="0" applyProtection="0"/>
    <xf numFmtId="0" fontId="24" fillId="5" borderId="0" applyNumberFormat="0" applyBorder="0" applyAlignment="0" applyProtection="0"/>
    <xf numFmtId="0" fontId="24" fillId="6" borderId="0" applyNumberFormat="0" applyBorder="0" applyAlignment="0" applyProtection="0"/>
    <xf numFmtId="0" fontId="24" fillId="2" borderId="0" applyNumberFormat="0" applyBorder="0" applyAlignment="0" applyProtection="0"/>
    <xf numFmtId="0" fontId="24" fillId="3" borderId="0" applyNumberFormat="0" applyBorder="0" applyAlignment="0" applyProtection="0"/>
    <xf numFmtId="0" fontId="24" fillId="4" borderId="0" applyNumberFormat="0" applyBorder="0" applyAlignment="0" applyProtection="0"/>
    <xf numFmtId="0" fontId="24" fillId="2" borderId="0" applyNumberFormat="0" applyBorder="0" applyAlignment="0" applyProtection="0"/>
    <xf numFmtId="0" fontId="24" fillId="7" borderId="0" applyNumberFormat="0" applyBorder="0" applyAlignment="0" applyProtection="0"/>
    <xf numFmtId="0" fontId="24" fillId="3" borderId="0" applyNumberFormat="0" applyBorder="0" applyAlignment="0" applyProtection="0"/>
    <xf numFmtId="0" fontId="25" fillId="8" borderId="0" applyNumberFormat="0" applyBorder="0" applyAlignment="0" applyProtection="0"/>
    <xf numFmtId="0" fontId="25" fillId="3" borderId="0" applyNumberFormat="0" applyBorder="0" applyAlignment="0" applyProtection="0"/>
    <xf numFmtId="0" fontId="25" fillId="7" borderId="0" applyNumberFormat="0" applyBorder="0" applyAlignment="0" applyProtection="0"/>
    <xf numFmtId="0" fontId="25" fillId="8" borderId="0" applyNumberFormat="0" applyBorder="0" applyAlignment="0" applyProtection="0"/>
    <xf numFmtId="0" fontId="25" fillId="7" borderId="0" applyNumberFormat="0" applyBorder="0" applyAlignment="0" applyProtection="0"/>
    <xf numFmtId="0" fontId="25" fillId="3" borderId="0" applyNumberFormat="0" applyBorder="0" applyAlignment="0" applyProtection="0"/>
    <xf numFmtId="0" fontId="25" fillId="9" borderId="0" applyNumberFormat="0" applyBorder="0" applyAlignment="0" applyProtection="0"/>
    <xf numFmtId="0" fontId="25" fillId="10" borderId="0" applyNumberFormat="0" applyBorder="0" applyAlignment="0" applyProtection="0"/>
    <xf numFmtId="0" fontId="25" fillId="11" borderId="0" applyNumberFormat="0" applyBorder="0" applyAlignment="0" applyProtection="0"/>
    <xf numFmtId="0" fontId="25" fillId="9" borderId="0" applyNumberFormat="0" applyBorder="0" applyAlignment="0" applyProtection="0"/>
    <xf numFmtId="0" fontId="25" fillId="7" borderId="0" applyNumberFormat="0" applyBorder="0" applyAlignment="0" applyProtection="0"/>
    <xf numFmtId="0" fontId="25" fillId="12" borderId="0" applyNumberFormat="0" applyBorder="0" applyAlignment="0" applyProtection="0"/>
    <xf numFmtId="0" fontId="33" fillId="13" borderId="0" applyNumberFormat="0" applyBorder="0" applyAlignment="0" applyProtection="0"/>
    <xf numFmtId="178" fontId="46" fillId="0" borderId="0" applyFont="0" applyFill="0" applyBorder="0" applyAlignment="0" applyProtection="0"/>
    <xf numFmtId="179" fontId="46" fillId="0" borderId="0" applyFont="0" applyFill="0" applyBorder="0" applyAlignment="0" applyProtection="0"/>
    <xf numFmtId="180" fontId="46" fillId="0" borderId="0" applyFont="0" applyFill="0" applyBorder="0" applyAlignment="0" applyProtection="0"/>
    <xf numFmtId="181" fontId="46" fillId="0" borderId="0" applyFont="0" applyFill="0" applyBorder="0" applyAlignment="0" applyProtection="0"/>
    <xf numFmtId="182" fontId="46" fillId="0" borderId="0" applyFont="0" applyFill="0" applyBorder="0" applyAlignment="0" applyProtection="0"/>
    <xf numFmtId="183" fontId="46" fillId="0" borderId="0" applyFont="0" applyFill="0" applyBorder="0" applyAlignment="0" applyProtection="0"/>
    <xf numFmtId="184" fontId="46" fillId="0" borderId="0" applyFont="0" applyFill="0" applyBorder="0" applyAlignment="0" applyProtection="0"/>
    <xf numFmtId="185" fontId="46" fillId="0" borderId="0" applyFont="0" applyFill="0" applyBorder="0" applyAlignment="0" applyProtection="0"/>
    <xf numFmtId="186" fontId="46" fillId="0" borderId="0" applyFont="0" applyFill="0" applyBorder="0" applyAlignment="0" applyProtection="0"/>
    <xf numFmtId="187" fontId="46" fillId="0" borderId="0" applyFont="0" applyFill="0" applyBorder="0" applyAlignment="0" applyProtection="0"/>
    <xf numFmtId="188" fontId="46" fillId="0" borderId="0" applyFont="0" applyFill="0" applyBorder="0" applyAlignment="0" applyProtection="0"/>
    <xf numFmtId="189" fontId="46" fillId="0" borderId="0" applyFont="0" applyFill="0" applyBorder="0" applyAlignment="0" applyProtection="0"/>
    <xf numFmtId="190" fontId="47" fillId="0" borderId="0" applyFont="0" applyFill="0" applyBorder="0" applyAlignment="0" applyProtection="0">
      <alignment horizontal="right"/>
    </xf>
    <xf numFmtId="191" fontId="46" fillId="0" borderId="0" applyFont="0" applyFill="0" applyBorder="0" applyAlignment="0" applyProtection="0"/>
    <xf numFmtId="0" fontId="48" fillId="0" borderId="1" applyNumberFormat="0" applyFill="0" applyAlignment="0" applyProtection="0"/>
    <xf numFmtId="192" fontId="45" fillId="0" borderId="0" applyFont="0" applyFill="0" applyBorder="0" applyAlignment="0" applyProtection="0"/>
    <xf numFmtId="0" fontId="49" fillId="0" borderId="0"/>
    <xf numFmtId="0" fontId="1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166" fontId="17" fillId="0" borderId="0" applyFont="0" applyFill="0" applyBorder="0" applyAlignment="0" applyProtection="0"/>
    <xf numFmtId="193" fontId="46" fillId="0" borderId="0" applyFont="0" applyFill="0" applyBorder="0" applyAlignment="0" applyProtection="0"/>
    <xf numFmtId="39" fontId="46" fillId="0" borderId="0" applyFont="0" applyFill="0" applyBorder="0" applyAlignment="0" applyProtection="0"/>
    <xf numFmtId="194" fontId="46" fillId="0" borderId="0" applyFont="0" applyFill="0" applyBorder="0" applyAlignment="0" applyProtection="0"/>
    <xf numFmtId="174" fontId="40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50" fillId="0" borderId="0"/>
    <xf numFmtId="0" fontId="50" fillId="0" borderId="0"/>
    <xf numFmtId="225" fontId="65" fillId="0" borderId="0">
      <alignment horizontal="right"/>
    </xf>
    <xf numFmtId="0" fontId="50" fillId="0" borderId="0"/>
    <xf numFmtId="0" fontId="50" fillId="0" borderId="0"/>
    <xf numFmtId="195" fontId="46" fillId="0" borderId="0" applyFont="0" applyFill="0" applyBorder="0" applyAlignment="0" applyProtection="0"/>
    <xf numFmtId="196" fontId="46" fillId="0" borderId="0" applyFont="0" applyFill="0" applyBorder="0" applyAlignment="0" applyProtection="0"/>
    <xf numFmtId="197" fontId="46" fillId="0" borderId="0" applyFont="0" applyFill="0" applyBorder="0" applyAlignment="0" applyProtection="0"/>
    <xf numFmtId="198" fontId="45" fillId="0" borderId="0" applyFont="0" applyFill="0" applyBorder="0" applyAlignment="0" applyProtection="0"/>
    <xf numFmtId="14" fontId="51" fillId="0" borderId="0"/>
    <xf numFmtId="199" fontId="46" fillId="0" borderId="2" applyFont="0" applyFill="0" applyBorder="0" applyAlignment="0" applyProtection="0"/>
    <xf numFmtId="200" fontId="46" fillId="0" borderId="0" applyFont="0" applyFill="0" applyBorder="0" applyAlignment="0" applyProtection="0"/>
    <xf numFmtId="201" fontId="46" fillId="0" borderId="0" applyFont="0" applyFill="0" applyBorder="0" applyAlignment="0" applyProtection="0"/>
    <xf numFmtId="202" fontId="46" fillId="0" borderId="0" applyFont="0" applyFill="0" applyBorder="0" applyAlignment="0" applyProtection="0"/>
    <xf numFmtId="203" fontId="46" fillId="0" borderId="0" applyFont="0" applyFill="0" applyBorder="0" applyAlignment="0" applyProtection="0"/>
    <xf numFmtId="172" fontId="18" fillId="0" borderId="0" applyFont="0" applyFill="0" applyBorder="0" applyAlignment="0" applyProtection="0"/>
    <xf numFmtId="171" fontId="16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20" fillId="0" borderId="0" applyNumberFormat="0" applyFill="0" applyBorder="0" applyAlignment="0" applyProtection="0">
      <alignment vertical="center"/>
    </xf>
    <xf numFmtId="204" fontId="46" fillId="0" borderId="0" applyFont="0" applyFill="0" applyBorder="0" applyAlignment="0" applyProtection="0"/>
    <xf numFmtId="205" fontId="46" fillId="0" borderId="0" applyFont="0" applyFill="0" applyBorder="0" applyAlignment="0" applyProtection="0"/>
    <xf numFmtId="206" fontId="46" fillId="0" borderId="0" applyFont="0" applyFill="0" applyBorder="0" applyAlignment="0" applyProtection="0"/>
    <xf numFmtId="0" fontId="34" fillId="5" borderId="0" applyNumberFormat="0" applyBorder="0" applyAlignment="0" applyProtection="0"/>
    <xf numFmtId="38" fontId="18" fillId="14" borderId="0" applyNumberFormat="0" applyBorder="0" applyAlignment="0" applyProtection="0"/>
    <xf numFmtId="0" fontId="52" fillId="0" borderId="0">
      <alignment horizontal="left"/>
    </xf>
    <xf numFmtId="0" fontId="29" fillId="0" borderId="3" applyNumberFormat="0" applyFill="0" applyAlignment="0" applyProtection="0"/>
    <xf numFmtId="0" fontId="30" fillId="0" borderId="4" applyNumberFormat="0" applyFill="0" applyAlignment="0" applyProtection="0"/>
    <xf numFmtId="0" fontId="31" fillId="0" borderId="5" applyNumberFormat="0" applyFill="0" applyAlignment="0" applyProtection="0"/>
    <xf numFmtId="0" fontId="31" fillId="0" borderId="0" applyNumberFormat="0" applyFill="0" applyBorder="0" applyAlignment="0" applyProtection="0"/>
    <xf numFmtId="173" fontId="46" fillId="0" borderId="0" applyFont="0" applyFill="0" applyBorder="0" applyAlignment="0" applyProtection="0"/>
    <xf numFmtId="10" fontId="18" fillId="14" borderId="6" applyNumberFormat="0" applyBorder="0" applyAlignment="0" applyProtection="0"/>
    <xf numFmtId="0" fontId="70" fillId="0" borderId="0" applyNumberFormat="0" applyFill="0" applyBorder="0" applyAlignment="0">
      <protection locked="0"/>
    </xf>
    <xf numFmtId="0" fontId="53" fillId="0" borderId="0"/>
    <xf numFmtId="0" fontId="54" fillId="0" borderId="0"/>
    <xf numFmtId="0" fontId="17" fillId="0" borderId="0" applyNumberFormat="0" applyFill="0" applyBorder="0" applyAlignment="0" applyProtection="0"/>
    <xf numFmtId="15" fontId="51" fillId="0" borderId="0"/>
    <xf numFmtId="207" fontId="17" fillId="0" borderId="0"/>
    <xf numFmtId="208" fontId="17" fillId="0" borderId="0"/>
    <xf numFmtId="0" fontId="66" fillId="0" borderId="0" applyFont="0" applyFill="0" applyBorder="0" applyAlignment="0" applyProtection="0"/>
    <xf numFmtId="166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71" fillId="0" borderId="0" applyFont="0" applyFill="0" applyBorder="0" applyAlignment="0" applyProtection="0"/>
    <xf numFmtId="166" fontId="17" fillId="0" borderId="0" applyFont="0" applyFill="0" applyBorder="0" applyAlignment="0" applyProtection="0"/>
    <xf numFmtId="41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55" fillId="0" borderId="7"/>
    <xf numFmtId="209" fontId="17" fillId="0" borderId="0" applyFont="0" applyFill="0" applyBorder="0" applyAlignment="0" applyProtection="0"/>
    <xf numFmtId="226" fontId="17" fillId="0" borderId="0" applyFont="0" applyFill="0" applyBorder="0" applyAlignment="0" applyProtection="0"/>
    <xf numFmtId="227" fontId="17" fillId="0" borderId="0" applyFont="0" applyFill="0" applyBorder="0" applyAlignment="0" applyProtection="0"/>
    <xf numFmtId="210" fontId="17" fillId="0" borderId="0"/>
    <xf numFmtId="0" fontId="26" fillId="15" borderId="0" applyNumberFormat="0" applyBorder="0" applyAlignment="0" applyProtection="0"/>
    <xf numFmtId="0" fontId="22" fillId="0" borderId="0"/>
    <xf numFmtId="211" fontId="56" fillId="0" borderId="0"/>
    <xf numFmtId="228" fontId="65" fillId="0" borderId="0"/>
    <xf numFmtId="0" fontId="17" fillId="0" borderId="0"/>
    <xf numFmtId="0" fontId="40" fillId="0" borderId="0"/>
    <xf numFmtId="0" fontId="17" fillId="0" borderId="0"/>
    <xf numFmtId="0" fontId="17" fillId="0" borderId="0"/>
    <xf numFmtId="0" fontId="17" fillId="0" borderId="0"/>
    <xf numFmtId="0" fontId="42" fillId="0" borderId="0"/>
    <xf numFmtId="0" fontId="42" fillId="0" borderId="0"/>
    <xf numFmtId="0" fontId="71" fillId="0" borderId="0"/>
    <xf numFmtId="0" fontId="42" fillId="16" borderId="8" applyNumberFormat="0" applyFon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212" fontId="3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57" fillId="0" borderId="9" applyNumberFormat="0" applyAlignment="0" applyProtection="0"/>
    <xf numFmtId="0" fontId="46" fillId="17" borderId="0" applyNumberFormat="0" applyFont="0" applyBorder="0" applyAlignment="0" applyProtection="0"/>
    <xf numFmtId="0" fontId="18" fillId="18" borderId="10" applyNumberFormat="0" applyFont="0" applyBorder="0" applyAlignment="0" applyProtection="0">
      <alignment horizontal="center"/>
    </xf>
    <xf numFmtId="0" fontId="18" fillId="19" borderId="10" applyNumberFormat="0" applyFont="0" applyBorder="0" applyAlignment="0" applyProtection="0">
      <alignment horizontal="center"/>
    </xf>
    <xf numFmtId="0" fontId="46" fillId="0" borderId="11" applyNumberFormat="0" applyAlignment="0" applyProtection="0"/>
    <xf numFmtId="0" fontId="46" fillId="0" borderId="12" applyNumberFormat="0" applyAlignment="0" applyProtection="0"/>
    <xf numFmtId="0" fontId="57" fillId="0" borderId="13" applyNumberFormat="0" applyAlignment="0" applyProtection="0"/>
    <xf numFmtId="0" fontId="50" fillId="0" borderId="0"/>
    <xf numFmtId="9" fontId="17" fillId="0" borderId="0" applyFont="0" applyFill="0" applyBorder="0" applyAlignment="0" applyProtection="0"/>
    <xf numFmtId="10" fontId="51" fillId="0" borderId="0"/>
    <xf numFmtId="10" fontId="51" fillId="0" borderId="0"/>
    <xf numFmtId="213" fontId="51" fillId="0" borderId="0"/>
    <xf numFmtId="9" fontId="67" fillId="0" borderId="0"/>
    <xf numFmtId="214" fontId="46" fillId="0" borderId="0" applyFont="0" applyFill="0" applyBorder="0" applyAlignment="0" applyProtection="0"/>
    <xf numFmtId="215" fontId="46" fillId="0" borderId="0" applyFont="0" applyFill="0" applyBorder="0" applyAlignment="0" applyProtection="0"/>
    <xf numFmtId="216" fontId="46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4" fillId="0" borderId="0" applyFont="0" applyFill="0" applyBorder="0" applyAlignment="0" applyProtection="0"/>
    <xf numFmtId="10" fontId="58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71" fillId="0" borderId="0" applyFont="0" applyFill="0" applyBorder="0" applyAlignment="0" applyProtection="0"/>
    <xf numFmtId="168" fontId="18" fillId="0" borderId="0" applyFont="0" applyFill="0" applyBorder="0" applyAlignment="0" applyProtection="0"/>
    <xf numFmtId="1" fontId="43" fillId="0" borderId="0">
      <alignment horizontal="center"/>
    </xf>
    <xf numFmtId="170" fontId="36" fillId="0" borderId="0" applyFill="0" applyBorder="0" applyAlignment="0">
      <alignment vertical="center"/>
    </xf>
    <xf numFmtId="0" fontId="59" fillId="20" borderId="0"/>
    <xf numFmtId="0" fontId="55" fillId="0" borderId="0"/>
    <xf numFmtId="0" fontId="60" fillId="21" borderId="0"/>
    <xf numFmtId="217" fontId="46" fillId="0" borderId="0" applyFont="0" applyFill="0" applyBorder="0" applyAlignment="0" applyProtection="0"/>
    <xf numFmtId="218" fontId="46" fillId="0" borderId="0" applyFont="0" applyFill="0" applyBorder="0" applyAlignment="0" applyProtection="0"/>
    <xf numFmtId="219" fontId="46" fillId="0" borderId="0" applyFont="0" applyFill="0" applyBorder="0" applyAlignment="0" applyProtection="0"/>
    <xf numFmtId="220" fontId="46" fillId="0" borderId="0" applyFont="0" applyFill="0" applyBorder="0" applyAlignment="0" applyProtection="0"/>
    <xf numFmtId="221" fontId="46" fillId="0" borderId="0" applyFont="0" applyFill="0" applyBorder="0" applyAlignment="0" applyProtection="0"/>
    <xf numFmtId="222" fontId="46" fillId="0" borderId="0" applyFont="0" applyFill="0" applyBorder="0" applyAlignment="0" applyProtection="0"/>
    <xf numFmtId="0" fontId="28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8" fillId="0" borderId="0"/>
    <xf numFmtId="0" fontId="69" fillId="0" borderId="0"/>
    <xf numFmtId="0" fontId="63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35" fillId="0" borderId="0" applyNumberFormat="0" applyBorder="0" applyAlignment="0"/>
    <xf numFmtId="0" fontId="37" fillId="0" borderId="0" applyNumberFormat="0" applyBorder="0" applyAlignment="0"/>
    <xf numFmtId="0" fontId="38" fillId="0" borderId="0" applyNumberFormat="0" applyBorder="0" applyAlignment="0"/>
    <xf numFmtId="0" fontId="32" fillId="0" borderId="14" applyNumberFormat="0" applyFill="0" applyAlignment="0" applyProtection="0"/>
    <xf numFmtId="165" fontId="66" fillId="0" borderId="0" applyFont="0" applyFill="0" applyBorder="0" applyAlignment="0" applyProtection="0"/>
    <xf numFmtId="229" fontId="17" fillId="0" borderId="0" applyFont="0" applyFill="0" applyBorder="0" applyAlignment="0" applyProtection="0"/>
    <xf numFmtId="230" fontId="65" fillId="0" borderId="15"/>
    <xf numFmtId="223" fontId="64" fillId="0" borderId="0" applyFont="0" applyFill="0" applyBorder="0" applyAlignment="0" applyProtection="0"/>
    <xf numFmtId="224" fontId="64" fillId="0" borderId="0" applyFont="0" applyFill="0" applyBorder="0" applyAlignment="0" applyProtection="0"/>
    <xf numFmtId="0" fontId="46" fillId="0" borderId="0"/>
    <xf numFmtId="9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5" fillId="0" borderId="0"/>
    <xf numFmtId="43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166" fontId="16" fillId="0" borderId="0" applyFont="0" applyFill="0" applyBorder="0" applyAlignment="0" applyProtection="0"/>
    <xf numFmtId="0" fontId="16" fillId="24" borderId="0"/>
    <xf numFmtId="0" fontId="72" fillId="25" borderId="0"/>
    <xf numFmtId="166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73" fillId="26" borderId="20" applyNumberFormat="0" applyAlignment="0" applyProtection="0"/>
    <xf numFmtId="0" fontId="74" fillId="27" borderId="21" applyNumberFormat="0" applyAlignment="0" applyProtection="0"/>
    <xf numFmtId="0" fontId="26" fillId="0" borderId="22" applyNumberFormat="0" applyFill="0" applyAlignment="0" applyProtection="0"/>
    <xf numFmtId="0" fontId="16" fillId="6" borderId="23" applyNumberFormat="0" applyFont="0" applyAlignment="0" applyProtection="0"/>
    <xf numFmtId="0" fontId="75" fillId="0" borderId="0" applyNumberFormat="0" applyFill="0" applyBorder="0" applyAlignment="0" applyProtection="0"/>
    <xf numFmtId="0" fontId="16" fillId="0" borderId="0"/>
    <xf numFmtId="0" fontId="14" fillId="0" borderId="0"/>
    <xf numFmtId="0" fontId="16" fillId="0" borderId="0"/>
    <xf numFmtId="166" fontId="16" fillId="0" borderId="0" applyFont="0" applyFill="0" applyBorder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42" fillId="0" borderId="0"/>
    <xf numFmtId="9" fontId="4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78" fillId="0" borderId="0" applyNumberFormat="0" applyFill="0" applyBorder="0" applyProtection="0">
      <alignment horizontal="left"/>
    </xf>
    <xf numFmtId="41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231" fontId="45" fillId="0" borderId="0" applyFont="0" applyFill="0" applyBorder="0" applyAlignment="0" applyProtection="0"/>
    <xf numFmtId="232" fontId="45" fillId="0" borderId="0" applyFont="0" applyFill="0" applyBorder="0" applyAlignment="0" applyProtection="0"/>
    <xf numFmtId="0" fontId="79" fillId="0" borderId="0" applyNumberFormat="0" applyFill="0" applyBorder="0" applyAlignment="0" applyProtection="0">
      <alignment vertical="top"/>
      <protection locked="0"/>
    </xf>
    <xf numFmtId="233" fontId="16" fillId="0" borderId="0" applyFont="0" applyFill="0" applyBorder="0" applyAlignment="0" applyProtection="0"/>
    <xf numFmtId="234" fontId="22" fillId="0" borderId="0" applyFont="0" applyFill="0" applyBorder="0" applyAlignment="0" applyProtection="0">
      <alignment horizontal="right"/>
    </xf>
    <xf numFmtId="0" fontId="9" fillId="0" borderId="0"/>
    <xf numFmtId="0" fontId="9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6" fillId="0" borderId="0"/>
    <xf numFmtId="0" fontId="8" fillId="0" borderId="0"/>
    <xf numFmtId="9" fontId="8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236" fontId="3" fillId="0" borderId="0"/>
    <xf numFmtId="0" fontId="91" fillId="0" borderId="0"/>
  </cellStyleXfs>
  <cellXfs count="277">
    <xf numFmtId="0" fontId="0" fillId="0" borderId="0" xfId="0"/>
    <xf numFmtId="3" fontId="18" fillId="0" borderId="0" xfId="0" applyNumberFormat="1" applyFont="1"/>
    <xf numFmtId="0" fontId="18" fillId="0" borderId="0" xfId="0" applyFont="1" applyAlignment="1">
      <alignment vertical="center"/>
    </xf>
    <xf numFmtId="0" fontId="18" fillId="0" borderId="0" xfId="203" applyFont="1"/>
    <xf numFmtId="0" fontId="9" fillId="0" borderId="0" xfId="231"/>
    <xf numFmtId="0" fontId="83" fillId="28" borderId="25" xfId="242" applyFont="1" applyFill="1" applyBorder="1" applyAlignment="1">
      <alignment horizontal="left" vertical="center"/>
    </xf>
    <xf numFmtId="0" fontId="83" fillId="28" borderId="26" xfId="242" applyFont="1" applyFill="1" applyBorder="1" applyAlignment="1">
      <alignment horizontal="left" vertical="center"/>
    </xf>
    <xf numFmtId="0" fontId="83" fillId="28" borderId="27" xfId="242" applyFont="1" applyFill="1" applyBorder="1" applyAlignment="1">
      <alignment horizontal="left" vertical="center"/>
    </xf>
    <xf numFmtId="0" fontId="84" fillId="29" borderId="29" xfId="242" applyFont="1" applyFill="1" applyBorder="1" applyAlignment="1">
      <alignment horizontal="right" vertical="center"/>
    </xf>
    <xf numFmtId="0" fontId="84" fillId="29" borderId="30" xfId="242" applyFont="1" applyFill="1" applyBorder="1" applyAlignment="1">
      <alignment horizontal="right" vertical="center"/>
    </xf>
    <xf numFmtId="167" fontId="18" fillId="29" borderId="0" xfId="206" applyNumberFormat="1" applyFont="1" applyFill="1" applyBorder="1" applyAlignment="1">
      <alignment horizontal="right" vertical="center"/>
    </xf>
    <xf numFmtId="167" fontId="18" fillId="29" borderId="32" xfId="206" applyNumberFormat="1" applyFont="1" applyFill="1" applyBorder="1" applyAlignment="1">
      <alignment horizontal="right" vertical="center"/>
    </xf>
    <xf numFmtId="0" fontId="84" fillId="30" borderId="28" xfId="242" applyFont="1" applyFill="1" applyBorder="1" applyAlignment="1">
      <alignment horizontal="left" vertical="center"/>
    </xf>
    <xf numFmtId="0" fontId="84" fillId="30" borderId="29" xfId="242" applyFont="1" applyFill="1" applyBorder="1" applyAlignment="1">
      <alignment horizontal="right" vertical="center"/>
    </xf>
    <xf numFmtId="236" fontId="19" fillId="30" borderId="31" xfId="250" applyFont="1" applyFill="1" applyBorder="1" applyAlignment="1">
      <alignment horizontal="left" vertical="center"/>
    </xf>
    <xf numFmtId="167" fontId="18" fillId="30" borderId="0" xfId="206" applyNumberFormat="1" applyFont="1" applyFill="1" applyBorder="1" applyAlignment="1">
      <alignment horizontal="right" vertical="center"/>
    </xf>
    <xf numFmtId="167" fontId="19" fillId="30" borderId="0" xfId="206" applyNumberFormat="1" applyFont="1" applyFill="1" applyBorder="1" applyAlignment="1">
      <alignment horizontal="right" vertical="center"/>
    </xf>
    <xf numFmtId="167" fontId="19" fillId="30" borderId="34" xfId="206" applyNumberFormat="1" applyFont="1" applyFill="1" applyBorder="1" applyAlignment="1">
      <alignment horizontal="right" vertical="center"/>
    </xf>
    <xf numFmtId="236" fontId="18" fillId="30" borderId="31" xfId="250" applyFont="1" applyFill="1" applyBorder="1" applyAlignment="1">
      <alignment horizontal="left" vertical="center"/>
    </xf>
    <xf numFmtId="236" fontId="18" fillId="30" borderId="28" xfId="250" applyFont="1" applyFill="1" applyBorder="1" applyAlignment="1">
      <alignment horizontal="left" vertical="center"/>
    </xf>
    <xf numFmtId="167" fontId="18" fillId="30" borderId="29" xfId="206" applyNumberFormat="1" applyFont="1" applyFill="1" applyBorder="1" applyAlignment="1">
      <alignment horizontal="right" vertical="center"/>
    </xf>
    <xf numFmtId="0" fontId="9" fillId="22" borderId="0" xfId="231" applyFill="1"/>
    <xf numFmtId="0" fontId="81" fillId="22" borderId="0" xfId="231" applyFont="1" applyFill="1"/>
    <xf numFmtId="236" fontId="19" fillId="30" borderId="41" xfId="250" applyFont="1" applyFill="1" applyBorder="1" applyAlignment="1">
      <alignment horizontal="left" vertical="center"/>
    </xf>
    <xf numFmtId="236" fontId="19" fillId="30" borderId="36" xfId="250" applyFont="1" applyFill="1" applyBorder="1" applyAlignment="1">
      <alignment horizontal="left" vertical="center"/>
    </xf>
    <xf numFmtId="167" fontId="19" fillId="30" borderId="37" xfId="206" applyNumberFormat="1" applyFont="1" applyFill="1" applyBorder="1" applyAlignment="1">
      <alignment horizontal="right" vertical="center"/>
    </xf>
    <xf numFmtId="236" fontId="19" fillId="30" borderId="39" xfId="250" applyFont="1" applyFill="1" applyBorder="1" applyAlignment="1">
      <alignment horizontal="left" vertical="center"/>
    </xf>
    <xf numFmtId="0" fontId="85" fillId="0" borderId="0" xfId="0" applyFont="1"/>
    <xf numFmtId="0" fontId="80" fillId="0" borderId="0" xfId="0" applyFont="1"/>
    <xf numFmtId="235" fontId="86" fillId="32" borderId="44" xfId="0" applyNumberFormat="1" applyFont="1" applyFill="1" applyBorder="1" applyAlignment="1">
      <alignment horizontal="left" vertical="center"/>
    </xf>
    <xf numFmtId="9" fontId="87" fillId="32" borderId="45" xfId="209" applyFont="1" applyFill="1" applyBorder="1" applyAlignment="1">
      <alignment horizontal="center" vertical="center"/>
    </xf>
    <xf numFmtId="235" fontId="86" fillId="32" borderId="46" xfId="0" applyNumberFormat="1" applyFont="1" applyFill="1" applyBorder="1" applyAlignment="1">
      <alignment horizontal="right" vertical="center"/>
    </xf>
    <xf numFmtId="235" fontId="86" fillId="32" borderId="33" xfId="0" applyNumberFormat="1" applyFont="1" applyFill="1" applyBorder="1" applyAlignment="1">
      <alignment horizontal="left" vertical="center"/>
    </xf>
    <xf numFmtId="9" fontId="87" fillId="32" borderId="47" xfId="209" applyFont="1" applyFill="1" applyBorder="1" applyAlignment="1">
      <alignment horizontal="center" vertical="center"/>
    </xf>
    <xf numFmtId="235" fontId="86" fillId="32" borderId="34" xfId="0" applyNumberFormat="1" applyFont="1" applyFill="1" applyBorder="1" applyAlignment="1">
      <alignment horizontal="right" vertical="center"/>
    </xf>
    <xf numFmtId="235" fontId="88" fillId="32" borderId="35" xfId="0" applyNumberFormat="1" applyFont="1" applyFill="1" applyBorder="1" applyAlignment="1">
      <alignment horizontal="left" vertical="center"/>
    </xf>
    <xf numFmtId="9" fontId="89" fillId="32" borderId="32" xfId="209" applyFont="1" applyFill="1" applyBorder="1" applyAlignment="1">
      <alignment horizontal="center" vertical="center"/>
    </xf>
    <xf numFmtId="235" fontId="88" fillId="32" borderId="0" xfId="0" applyNumberFormat="1" applyFont="1" applyFill="1" applyAlignment="1">
      <alignment horizontal="right" vertical="center"/>
    </xf>
    <xf numFmtId="235" fontId="88" fillId="32" borderId="43" xfId="0" applyNumberFormat="1" applyFont="1" applyFill="1" applyBorder="1" applyAlignment="1">
      <alignment horizontal="left" vertical="center"/>
    </xf>
    <xf numFmtId="9" fontId="89" fillId="32" borderId="30" xfId="209" applyFont="1" applyFill="1" applyBorder="1" applyAlignment="1">
      <alignment horizontal="center" vertical="center"/>
    </xf>
    <xf numFmtId="235" fontId="88" fillId="32" borderId="29" xfId="0" applyNumberFormat="1" applyFont="1" applyFill="1" applyBorder="1" applyAlignment="1">
      <alignment horizontal="right" vertical="center"/>
    </xf>
    <xf numFmtId="235" fontId="86" fillId="32" borderId="39" xfId="0" applyNumberFormat="1" applyFont="1" applyFill="1" applyBorder="1" applyAlignment="1">
      <alignment horizontal="left" vertical="center"/>
    </xf>
    <xf numFmtId="9" fontId="87" fillId="32" borderId="38" xfId="209" applyFont="1" applyFill="1" applyBorder="1" applyAlignment="1">
      <alignment horizontal="center" vertical="center"/>
    </xf>
    <xf numFmtId="235" fontId="86" fillId="32" borderId="37" xfId="0" applyNumberFormat="1" applyFont="1" applyFill="1" applyBorder="1" applyAlignment="1">
      <alignment horizontal="right" vertical="center"/>
    </xf>
    <xf numFmtId="236" fontId="19" fillId="30" borderId="0" xfId="250" applyFont="1" applyFill="1" applyAlignment="1">
      <alignment horizontal="left" vertical="center"/>
    </xf>
    <xf numFmtId="166" fontId="82" fillId="0" borderId="0" xfId="53" applyFont="1"/>
    <xf numFmtId="167" fontId="82" fillId="0" borderId="0" xfId="53" applyNumberFormat="1" applyFont="1"/>
    <xf numFmtId="0" fontId="76" fillId="0" borderId="0" xfId="251" applyFont="1"/>
    <xf numFmtId="237" fontId="92" fillId="0" borderId="6" xfId="251" applyNumberFormat="1" applyFont="1" applyBorder="1" applyAlignment="1">
      <alignment horizontal="right" vertical="center"/>
    </xf>
    <xf numFmtId="0" fontId="93" fillId="32" borderId="0" xfId="251" applyFont="1" applyFill="1" applyAlignment="1">
      <alignment horizontal="right"/>
    </xf>
    <xf numFmtId="0" fontId="76" fillId="0" borderId="1" xfId="251" applyFont="1" applyBorder="1"/>
    <xf numFmtId="0" fontId="94" fillId="0" borderId="0" xfId="251" applyFont="1"/>
    <xf numFmtId="3" fontId="76" fillId="0" borderId="0" xfId="251" applyNumberFormat="1" applyFont="1"/>
    <xf numFmtId="3" fontId="76" fillId="0" borderId="16" xfId="251" applyNumberFormat="1" applyFont="1" applyBorder="1"/>
    <xf numFmtId="237" fontId="95" fillId="32" borderId="0" xfId="251" applyNumberFormat="1" applyFont="1" applyFill="1" applyAlignment="1">
      <alignment horizontal="right" vertical="center"/>
    </xf>
    <xf numFmtId="238" fontId="76" fillId="0" borderId="0" xfId="251" applyNumberFormat="1" applyFont="1"/>
    <xf numFmtId="238" fontId="97" fillId="0" borderId="0" xfId="251" applyNumberFormat="1" applyFont="1"/>
    <xf numFmtId="3" fontId="77" fillId="0" borderId="0" xfId="251" applyNumberFormat="1" applyFont="1"/>
    <xf numFmtId="0" fontId="77" fillId="0" borderId="0" xfId="251" applyFont="1"/>
    <xf numFmtId="235" fontId="77" fillId="0" borderId="0" xfId="251" applyNumberFormat="1" applyFont="1"/>
    <xf numFmtId="235" fontId="98" fillId="0" borderId="6" xfId="251" applyNumberFormat="1" applyFont="1" applyBorder="1"/>
    <xf numFmtId="235" fontId="76" fillId="0" borderId="0" xfId="251" applyNumberFormat="1" applyFont="1"/>
    <xf numFmtId="235" fontId="76" fillId="33" borderId="0" xfId="251" applyNumberFormat="1" applyFont="1" applyFill="1"/>
    <xf numFmtId="235" fontId="76" fillId="31" borderId="0" xfId="251" applyNumberFormat="1" applyFont="1" applyFill="1"/>
    <xf numFmtId="0" fontId="77" fillId="0" borderId="1" xfId="251" applyFont="1" applyBorder="1"/>
    <xf numFmtId="3" fontId="77" fillId="0" borderId="1" xfId="251" applyNumberFormat="1" applyFont="1" applyBorder="1"/>
    <xf numFmtId="235" fontId="77" fillId="0" borderId="1" xfId="251" applyNumberFormat="1" applyFont="1" applyBorder="1"/>
    <xf numFmtId="0" fontId="94" fillId="0" borderId="6" xfId="251" applyFont="1" applyBorder="1"/>
    <xf numFmtId="0" fontId="76" fillId="0" borderId="16" xfId="251" applyFont="1" applyBorder="1"/>
    <xf numFmtId="0" fontId="76" fillId="0" borderId="18" xfId="251" applyFont="1" applyBorder="1"/>
    <xf numFmtId="3" fontId="99" fillId="0" borderId="0" xfId="251" applyNumberFormat="1" applyFont="1"/>
    <xf numFmtId="235" fontId="76" fillId="0" borderId="18" xfId="251" applyNumberFormat="1" applyFont="1" applyBorder="1"/>
    <xf numFmtId="0" fontId="76" fillId="0" borderId="17" xfId="251" applyFont="1" applyBorder="1"/>
    <xf numFmtId="0" fontId="94" fillId="0" borderId="16" xfId="251" applyFont="1" applyBorder="1"/>
    <xf numFmtId="0" fontId="76" fillId="0" borderId="19" xfId="251" applyFont="1" applyBorder="1"/>
    <xf numFmtId="235" fontId="76" fillId="0" borderId="1" xfId="251" applyNumberFormat="1" applyFont="1" applyBorder="1"/>
    <xf numFmtId="3" fontId="96" fillId="23" borderId="0" xfId="251" applyNumberFormat="1" applyFont="1" applyFill="1"/>
    <xf numFmtId="236" fontId="18" fillId="30" borderId="31" xfId="250" applyFont="1" applyFill="1" applyBorder="1" applyAlignment="1">
      <alignment horizontal="left" vertical="center" indent="1"/>
    </xf>
    <xf numFmtId="167" fontId="21" fillId="30" borderId="0" xfId="206" applyNumberFormat="1" applyFont="1" applyFill="1" applyBorder="1" applyAlignment="1">
      <alignment horizontal="right" vertical="center"/>
    </xf>
    <xf numFmtId="167" fontId="90" fillId="30" borderId="0" xfId="206" applyNumberFormat="1" applyFont="1" applyFill="1" applyBorder="1" applyAlignment="1">
      <alignment horizontal="right" vertical="center"/>
    </xf>
    <xf numFmtId="168" fontId="18" fillId="29" borderId="0" xfId="206" applyNumberFormat="1" applyFont="1" applyFill="1" applyBorder="1" applyAlignment="1">
      <alignment horizontal="right" vertical="center"/>
    </xf>
    <xf numFmtId="0" fontId="18" fillId="22" borderId="0" xfId="203" applyFont="1" applyFill="1"/>
    <xf numFmtId="236" fontId="18" fillId="30" borderId="0" xfId="250" applyFont="1" applyFill="1" applyAlignment="1">
      <alignment horizontal="left" vertical="center"/>
    </xf>
    <xf numFmtId="236" fontId="18" fillId="30" borderId="35" xfId="250" applyFont="1" applyFill="1" applyBorder="1" applyAlignment="1">
      <alignment horizontal="left" vertical="center"/>
    </xf>
    <xf numFmtId="236" fontId="18" fillId="30" borderId="48" xfId="250" applyFont="1" applyFill="1" applyBorder="1" applyAlignment="1">
      <alignment horizontal="left" vertical="center"/>
    </xf>
    <xf numFmtId="0" fontId="84" fillId="29" borderId="32" xfId="242" applyFont="1" applyFill="1" applyBorder="1" applyAlignment="1">
      <alignment horizontal="right" vertical="center"/>
    </xf>
    <xf numFmtId="0" fontId="84" fillId="30" borderId="30" xfId="242" applyFont="1" applyFill="1" applyBorder="1" applyAlignment="1">
      <alignment horizontal="right" vertical="center"/>
    </xf>
    <xf numFmtId="167" fontId="19" fillId="30" borderId="32" xfId="206" applyNumberFormat="1" applyFont="1" applyFill="1" applyBorder="1" applyAlignment="1">
      <alignment horizontal="right" vertical="center"/>
    </xf>
    <xf numFmtId="167" fontId="18" fillId="30" borderId="32" xfId="206" applyNumberFormat="1" applyFont="1" applyFill="1" applyBorder="1" applyAlignment="1">
      <alignment horizontal="right" vertical="center"/>
    </xf>
    <xf numFmtId="167" fontId="18" fillId="30" borderId="30" xfId="206" applyNumberFormat="1" applyFont="1" applyFill="1" applyBorder="1" applyAlignment="1">
      <alignment horizontal="right" vertical="center"/>
    </xf>
    <xf numFmtId="167" fontId="19" fillId="30" borderId="47" xfId="206" applyNumberFormat="1" applyFont="1" applyFill="1" applyBorder="1" applyAlignment="1">
      <alignment horizontal="right" vertical="center"/>
    </xf>
    <xf numFmtId="167" fontId="21" fillId="30" borderId="32" xfId="206" applyNumberFormat="1" applyFont="1" applyFill="1" applyBorder="1" applyAlignment="1">
      <alignment horizontal="right" vertical="center"/>
    </xf>
    <xf numFmtId="167" fontId="19" fillId="30" borderId="38" xfId="206" applyNumberFormat="1" applyFont="1" applyFill="1" applyBorder="1" applyAlignment="1">
      <alignment horizontal="right" vertical="center"/>
    </xf>
    <xf numFmtId="0" fontId="83" fillId="28" borderId="33" xfId="242" applyFont="1" applyFill="1" applyBorder="1" applyAlignment="1">
      <alignment horizontal="left" vertical="center"/>
    </xf>
    <xf numFmtId="0" fontId="83" fillId="28" borderId="34" xfId="242" applyFont="1" applyFill="1" applyBorder="1" applyAlignment="1">
      <alignment horizontal="left" vertical="center"/>
    </xf>
    <xf numFmtId="0" fontId="83" fillId="28" borderId="47" xfId="242" applyFont="1" applyFill="1" applyBorder="1" applyAlignment="1">
      <alignment horizontal="left" vertical="center"/>
    </xf>
    <xf numFmtId="236" fontId="18" fillId="30" borderId="43" xfId="250" applyFont="1" applyFill="1" applyBorder="1" applyAlignment="1">
      <alignment horizontal="left" vertical="center"/>
    </xf>
    <xf numFmtId="236" fontId="18" fillId="30" borderId="50" xfId="250" applyFont="1" applyFill="1" applyBorder="1" applyAlignment="1">
      <alignment horizontal="left" vertical="center"/>
    </xf>
    <xf numFmtId="0" fontId="84" fillId="29" borderId="43" xfId="242" applyFont="1" applyFill="1" applyBorder="1" applyAlignment="1">
      <alignment horizontal="left" vertical="center"/>
    </xf>
    <xf numFmtId="167" fontId="90" fillId="30" borderId="0" xfId="206" applyNumberFormat="1" applyFont="1" applyFill="1" applyAlignment="1">
      <alignment horizontal="right" vertical="center"/>
    </xf>
    <xf numFmtId="167" fontId="19" fillId="30" borderId="0" xfId="206" applyNumberFormat="1" applyFont="1" applyFill="1" applyAlignment="1">
      <alignment horizontal="right" vertical="center"/>
    </xf>
    <xf numFmtId="236" fontId="18" fillId="0" borderId="31" xfId="250" applyFont="1" applyBorder="1" applyAlignment="1">
      <alignment horizontal="left" vertical="center"/>
    </xf>
    <xf numFmtId="0" fontId="83" fillId="28" borderId="42" xfId="242" applyFont="1" applyFill="1" applyBorder="1" applyAlignment="1">
      <alignment horizontal="left" vertical="center"/>
    </xf>
    <xf numFmtId="167" fontId="18" fillId="29" borderId="35" xfId="206" applyNumberFormat="1" applyFont="1" applyFill="1" applyBorder="1" applyAlignment="1">
      <alignment horizontal="left" vertical="center"/>
    </xf>
    <xf numFmtId="167" fontId="18" fillId="29" borderId="48" xfId="206" applyNumberFormat="1" applyFont="1" applyFill="1" applyBorder="1" applyAlignment="1">
      <alignment horizontal="left" vertical="center"/>
    </xf>
    <xf numFmtId="0" fontId="84" fillId="29" borderId="29" xfId="242" applyFont="1" applyFill="1" applyBorder="1" applyAlignment="1">
      <alignment horizontal="left" vertical="center"/>
    </xf>
    <xf numFmtId="167" fontId="18" fillId="29" borderId="0" xfId="206" applyNumberFormat="1" applyFont="1" applyFill="1" applyBorder="1" applyAlignment="1">
      <alignment horizontal="left" vertical="center"/>
    </xf>
    <xf numFmtId="236" fontId="18" fillId="30" borderId="29" xfId="250" applyFont="1" applyFill="1" applyBorder="1" applyAlignment="1">
      <alignment horizontal="left" vertical="center"/>
    </xf>
    <xf numFmtId="0" fontId="18" fillId="0" borderId="0" xfId="203" applyFont="1" applyAlignment="1">
      <alignment vertical="center"/>
    </xf>
    <xf numFmtId="0" fontId="80" fillId="0" borderId="0" xfId="231" applyFont="1" applyAlignment="1">
      <alignment vertical="center"/>
    </xf>
    <xf numFmtId="0" fontId="18" fillId="0" borderId="32" xfId="0" applyFont="1" applyBorder="1" applyAlignment="1">
      <alignment vertical="center"/>
    </xf>
    <xf numFmtId="238" fontId="18" fillId="0" borderId="32" xfId="0" applyNumberFormat="1" applyFont="1" applyBorder="1" applyAlignment="1">
      <alignment vertical="center"/>
    </xf>
    <xf numFmtId="239" fontId="18" fillId="0" borderId="32" xfId="0" applyNumberFormat="1" applyFont="1" applyBorder="1" applyAlignment="1">
      <alignment vertical="center"/>
    </xf>
    <xf numFmtId="0" fontId="9" fillId="0" borderId="32" xfId="231" applyBorder="1"/>
    <xf numFmtId="0" fontId="18" fillId="0" borderId="35" xfId="0" applyFont="1" applyBorder="1" applyAlignment="1">
      <alignment vertical="center"/>
    </xf>
    <xf numFmtId="238" fontId="18" fillId="0" borderId="0" xfId="0" applyNumberFormat="1" applyFont="1" applyAlignment="1">
      <alignment vertical="center"/>
    </xf>
    <xf numFmtId="239" fontId="18" fillId="0" borderId="0" xfId="0" applyNumberFormat="1" applyFont="1" applyAlignment="1">
      <alignment vertical="center"/>
    </xf>
    <xf numFmtId="0" fontId="9" fillId="0" borderId="35" xfId="231" applyBorder="1"/>
    <xf numFmtId="0" fontId="83" fillId="28" borderId="51" xfId="242" applyFont="1" applyFill="1" applyBorder="1" applyAlignment="1">
      <alignment horizontal="left" vertical="center"/>
    </xf>
    <xf numFmtId="0" fontId="104" fillId="0" borderId="44" xfId="0" applyFont="1" applyBorder="1" applyAlignment="1">
      <alignment vertical="center"/>
    </xf>
    <xf numFmtId="0" fontId="104" fillId="0" borderId="46" xfId="0" applyFont="1" applyBorder="1" applyAlignment="1">
      <alignment vertical="center"/>
    </xf>
    <xf numFmtId="0" fontId="104" fillId="0" borderId="45" xfId="0" applyFont="1" applyBorder="1" applyAlignment="1">
      <alignment vertical="center"/>
    </xf>
    <xf numFmtId="9" fontId="100" fillId="30" borderId="0" xfId="209" applyFont="1" applyFill="1" applyBorder="1" applyAlignment="1">
      <alignment horizontal="right" vertical="center"/>
    </xf>
    <xf numFmtId="9" fontId="103" fillId="0" borderId="0" xfId="141" applyFont="1" applyBorder="1" applyAlignment="1">
      <alignment vertical="center"/>
    </xf>
    <xf numFmtId="0" fontId="9" fillId="0" borderId="0" xfId="231" applyAlignment="1">
      <alignment vertical="center"/>
    </xf>
    <xf numFmtId="0" fontId="105" fillId="35" borderId="0" xfId="231" applyFont="1" applyFill="1" applyAlignment="1">
      <alignment vertical="center"/>
    </xf>
    <xf numFmtId="9" fontId="100" fillId="34" borderId="53" xfId="141" applyFont="1" applyFill="1" applyBorder="1" applyAlignment="1">
      <alignment horizontal="right" vertical="center"/>
    </xf>
    <xf numFmtId="9" fontId="100" fillId="34" borderId="54" xfId="209" applyFont="1" applyFill="1" applyBorder="1" applyAlignment="1">
      <alignment horizontal="right" vertical="center"/>
    </xf>
    <xf numFmtId="9" fontId="100" fillId="34" borderId="52" xfId="209" applyFont="1" applyFill="1" applyBorder="1" applyAlignment="1">
      <alignment horizontal="right" vertical="center"/>
    </xf>
    <xf numFmtId="167" fontId="100" fillId="34" borderId="55" xfId="206" applyNumberFormat="1" applyFont="1" applyFill="1" applyBorder="1" applyAlignment="1">
      <alignment horizontal="right" vertical="center"/>
    </xf>
    <xf numFmtId="167" fontId="100" fillId="34" borderId="56" xfId="206" applyNumberFormat="1" applyFont="1" applyFill="1" applyBorder="1" applyAlignment="1">
      <alignment horizontal="right" vertical="center"/>
    </xf>
    <xf numFmtId="9" fontId="100" fillId="34" borderId="56" xfId="141" applyFont="1" applyFill="1" applyBorder="1" applyAlignment="1">
      <alignment horizontal="right" vertical="center"/>
    </xf>
    <xf numFmtId="9" fontId="100" fillId="34" borderId="57" xfId="141" applyFont="1" applyFill="1" applyBorder="1" applyAlignment="1">
      <alignment horizontal="right" vertical="center"/>
    </xf>
    <xf numFmtId="0" fontId="100" fillId="30" borderId="0" xfId="209" applyNumberFormat="1" applyFont="1" applyFill="1" applyBorder="1" applyAlignment="1">
      <alignment horizontal="right" vertical="center"/>
    </xf>
    <xf numFmtId="1" fontId="100" fillId="34" borderId="57" xfId="141" applyNumberFormat="1" applyFont="1" applyFill="1" applyBorder="1" applyAlignment="1">
      <alignment horizontal="right" vertical="center"/>
    </xf>
    <xf numFmtId="9" fontId="100" fillId="34" borderId="58" xfId="141" applyFont="1" applyFill="1" applyBorder="1" applyAlignment="1">
      <alignment horizontal="right" vertical="center"/>
    </xf>
    <xf numFmtId="167" fontId="18" fillId="0" borderId="0" xfId="206" applyNumberFormat="1" applyFont="1" applyFill="1" applyBorder="1" applyAlignment="1">
      <alignment horizontal="left" vertical="center"/>
    </xf>
    <xf numFmtId="9" fontId="100" fillId="0" borderId="0" xfId="209" applyFont="1" applyFill="1" applyBorder="1" applyAlignment="1">
      <alignment horizontal="right" vertical="center"/>
    </xf>
    <xf numFmtId="167" fontId="100" fillId="34" borderId="57" xfId="206" applyNumberFormat="1" applyFont="1" applyFill="1" applyBorder="1" applyAlignment="1">
      <alignment horizontal="right" vertical="center"/>
    </xf>
    <xf numFmtId="168" fontId="100" fillId="34" borderId="55" xfId="141" applyNumberFormat="1" applyFont="1" applyFill="1" applyBorder="1" applyAlignment="1">
      <alignment horizontal="right" vertical="center"/>
    </xf>
    <xf numFmtId="168" fontId="100" fillId="34" borderId="57" xfId="141" applyNumberFormat="1" applyFont="1" applyFill="1" applyBorder="1" applyAlignment="1">
      <alignment horizontal="right" vertical="center"/>
    </xf>
    <xf numFmtId="8" fontId="9" fillId="0" borderId="0" xfId="231" applyNumberFormat="1"/>
    <xf numFmtId="167" fontId="19" fillId="29" borderId="38" xfId="209" applyNumberFormat="1" applyFont="1" applyFill="1" applyBorder="1" applyAlignment="1">
      <alignment horizontal="right" vertical="center"/>
    </xf>
    <xf numFmtId="167" fontId="100" fillId="34" borderId="60" xfId="206" applyNumberFormat="1" applyFont="1" applyFill="1" applyBorder="1" applyAlignment="1">
      <alignment horizontal="right" vertical="center"/>
    </xf>
    <xf numFmtId="167" fontId="100" fillId="34" borderId="61" xfId="206" applyNumberFormat="1" applyFont="1" applyFill="1" applyBorder="1" applyAlignment="1">
      <alignment horizontal="right" vertical="center"/>
    </xf>
    <xf numFmtId="168" fontId="100" fillId="34" borderId="52" xfId="206" applyNumberFormat="1" applyFont="1" applyFill="1" applyBorder="1" applyAlignment="1">
      <alignment horizontal="right" vertical="center"/>
    </xf>
    <xf numFmtId="9" fontId="18" fillId="30" borderId="32" xfId="141" applyFont="1" applyFill="1" applyBorder="1" applyAlignment="1">
      <alignment horizontal="left" vertical="center"/>
    </xf>
    <xf numFmtId="167" fontId="18" fillId="30" borderId="30" xfId="206" applyNumberFormat="1" applyFont="1" applyFill="1" applyBorder="1" applyAlignment="1">
      <alignment horizontal="left" vertical="center"/>
    </xf>
    <xf numFmtId="167" fontId="19" fillId="30" borderId="32" xfId="206" applyNumberFormat="1" applyFont="1" applyFill="1" applyBorder="1" applyAlignment="1">
      <alignment horizontal="left" vertical="center"/>
    </xf>
    <xf numFmtId="0" fontId="9" fillId="22" borderId="30" xfId="231" applyFill="1" applyBorder="1" applyAlignment="1">
      <alignment horizontal="left"/>
    </xf>
    <xf numFmtId="0" fontId="81" fillId="22" borderId="32" xfId="231" applyFont="1" applyFill="1" applyBorder="1" applyAlignment="1">
      <alignment horizontal="left"/>
    </xf>
    <xf numFmtId="0" fontId="80" fillId="22" borderId="32" xfId="231" applyFont="1" applyFill="1" applyBorder="1" applyAlignment="1">
      <alignment horizontal="left"/>
    </xf>
    <xf numFmtId="0" fontId="81" fillId="22" borderId="47" xfId="231" applyFont="1" applyFill="1" applyBorder="1"/>
    <xf numFmtId="0" fontId="81" fillId="22" borderId="32" xfId="231" applyFont="1" applyFill="1" applyBorder="1"/>
    <xf numFmtId="0" fontId="9" fillId="22" borderId="32" xfId="231" applyFill="1" applyBorder="1"/>
    <xf numFmtId="0" fontId="9" fillId="22" borderId="30" xfId="231" applyFill="1" applyBorder="1"/>
    <xf numFmtId="0" fontId="81" fillId="22" borderId="38" xfId="231" applyFont="1" applyFill="1" applyBorder="1"/>
    <xf numFmtId="0" fontId="2" fillId="22" borderId="32" xfId="231" applyFont="1" applyFill="1" applyBorder="1"/>
    <xf numFmtId="168" fontId="100" fillId="34" borderId="59" xfId="206" applyNumberFormat="1" applyFont="1" applyFill="1" applyBorder="1" applyAlignment="1">
      <alignment horizontal="right" vertical="center"/>
    </xf>
    <xf numFmtId="9" fontId="100" fillId="0" borderId="32" xfId="209" applyFont="1" applyFill="1" applyBorder="1" applyAlignment="1">
      <alignment horizontal="right" vertical="center"/>
    </xf>
    <xf numFmtId="0" fontId="80" fillId="0" borderId="0" xfId="0" applyFont="1" applyAlignment="1">
      <alignment vertical="center"/>
    </xf>
    <xf numFmtId="0" fontId="80" fillId="0" borderId="35" xfId="0" applyFont="1" applyBorder="1" applyAlignment="1">
      <alignment horizontal="left" vertical="center"/>
    </xf>
    <xf numFmtId="0" fontId="80" fillId="0" borderId="0" xfId="0" applyFont="1" applyAlignment="1">
      <alignment horizontal="left" vertical="center"/>
    </xf>
    <xf numFmtId="169" fontId="80" fillId="0" borderId="0" xfId="0" applyNumberFormat="1" applyFont="1" applyAlignment="1">
      <alignment vertical="center"/>
    </xf>
    <xf numFmtId="169" fontId="80" fillId="0" borderId="32" xfId="0" applyNumberFormat="1" applyFont="1" applyBorder="1" applyAlignment="1">
      <alignment vertical="center"/>
    </xf>
    <xf numFmtId="167" fontId="80" fillId="0" borderId="24" xfId="53" applyNumberFormat="1" applyFont="1" applyFill="1" applyBorder="1" applyAlignment="1">
      <alignment vertical="center"/>
    </xf>
    <xf numFmtId="167" fontId="80" fillId="0" borderId="63" xfId="53" applyNumberFormat="1" applyFont="1" applyFill="1" applyBorder="1" applyAlignment="1">
      <alignment vertical="center"/>
    </xf>
    <xf numFmtId="3" fontId="18" fillId="0" borderId="0" xfId="0" applyNumberFormat="1" applyFont="1" applyAlignment="1">
      <alignment vertical="center"/>
    </xf>
    <xf numFmtId="3" fontId="18" fillId="0" borderId="32" xfId="0" applyNumberFormat="1" applyFont="1" applyBorder="1" applyAlignment="1">
      <alignment vertical="center"/>
    </xf>
    <xf numFmtId="0" fontId="80" fillId="0" borderId="48" xfId="0" applyFont="1" applyBorder="1" applyAlignment="1">
      <alignment horizontal="left" vertical="center"/>
    </xf>
    <xf numFmtId="0" fontId="80" fillId="0" borderId="40" xfId="0" applyFont="1" applyBorder="1" applyAlignment="1">
      <alignment horizontal="left" vertical="center"/>
    </xf>
    <xf numFmtId="167" fontId="80" fillId="0" borderId="64" xfId="53" applyNumberFormat="1" applyFont="1" applyFill="1" applyBorder="1" applyAlignment="1">
      <alignment vertical="center"/>
    </xf>
    <xf numFmtId="167" fontId="80" fillId="0" borderId="65" xfId="53" applyNumberFormat="1" applyFont="1" applyFill="1" applyBorder="1" applyAlignment="1">
      <alignment vertical="center"/>
    </xf>
    <xf numFmtId="0" fontId="102" fillId="29" borderId="29" xfId="242" applyFont="1" applyFill="1" applyBorder="1" applyAlignment="1">
      <alignment horizontal="right" vertical="center"/>
    </xf>
    <xf numFmtId="167" fontId="21" fillId="29" borderId="0" xfId="206" applyNumberFormat="1" applyFont="1" applyFill="1" applyBorder="1" applyAlignment="1">
      <alignment horizontal="right" vertical="center"/>
    </xf>
    <xf numFmtId="167" fontId="21" fillId="29" borderId="40" xfId="206" applyNumberFormat="1" applyFont="1" applyFill="1" applyBorder="1" applyAlignment="1">
      <alignment horizontal="right" vertical="center"/>
    </xf>
    <xf numFmtId="49" fontId="21" fillId="29" borderId="40" xfId="206" applyNumberFormat="1" applyFont="1" applyFill="1" applyBorder="1" applyAlignment="1">
      <alignment horizontal="right" vertical="center"/>
    </xf>
    <xf numFmtId="9" fontId="111" fillId="0" borderId="0" xfId="209" applyFont="1" applyFill="1" applyBorder="1" applyAlignment="1">
      <alignment horizontal="right" vertical="center"/>
    </xf>
    <xf numFmtId="167" fontId="21" fillId="29" borderId="29" xfId="206" applyNumberFormat="1" applyFont="1" applyFill="1" applyBorder="1" applyAlignment="1">
      <alignment horizontal="right" vertical="center"/>
    </xf>
    <xf numFmtId="167" fontId="39" fillId="29" borderId="37" xfId="206" applyNumberFormat="1" applyFont="1" applyFill="1" applyBorder="1" applyAlignment="1">
      <alignment horizontal="right" vertical="center"/>
    </xf>
    <xf numFmtId="9" fontId="21" fillId="30" borderId="0" xfId="141" applyFont="1" applyFill="1" applyBorder="1" applyAlignment="1">
      <alignment horizontal="right" vertical="center"/>
    </xf>
    <xf numFmtId="167" fontId="21" fillId="30" borderId="29" xfId="206" applyNumberFormat="1" applyFont="1" applyFill="1" applyBorder="1" applyAlignment="1">
      <alignment horizontal="right" vertical="center"/>
    </xf>
    <xf numFmtId="167" fontId="39" fillId="30" borderId="0" xfId="206" applyNumberFormat="1" applyFont="1" applyFill="1" applyBorder="1" applyAlignment="1">
      <alignment horizontal="right" vertical="center"/>
    </xf>
    <xf numFmtId="168" fontId="21" fillId="30" borderId="0" xfId="141" applyNumberFormat="1" applyFont="1" applyFill="1" applyBorder="1" applyAlignment="1">
      <alignment horizontal="right" vertical="center"/>
    </xf>
    <xf numFmtId="9" fontId="114" fillId="32" borderId="34" xfId="209" applyFont="1" applyFill="1" applyBorder="1" applyAlignment="1">
      <alignment horizontal="right" vertical="center"/>
    </xf>
    <xf numFmtId="9" fontId="115" fillId="32" borderId="0" xfId="209" applyFont="1" applyFill="1" applyBorder="1" applyAlignment="1">
      <alignment horizontal="right" vertical="center"/>
    </xf>
    <xf numFmtId="9" fontId="115" fillId="32" borderId="29" xfId="209" applyFont="1" applyFill="1" applyBorder="1" applyAlignment="1">
      <alignment horizontal="right" vertical="center"/>
    </xf>
    <xf numFmtId="9" fontId="114" fillId="32" borderId="37" xfId="209" applyFont="1" applyFill="1" applyBorder="1" applyAlignment="1">
      <alignment horizontal="right" vertical="center"/>
    </xf>
    <xf numFmtId="0" fontId="108" fillId="35" borderId="0" xfId="231" applyFont="1" applyFill="1" applyAlignment="1">
      <alignment horizontal="right" vertical="center"/>
    </xf>
    <xf numFmtId="0" fontId="107" fillId="0" borderId="0" xfId="231" applyFont="1" applyAlignment="1">
      <alignment horizontal="right" vertical="center"/>
    </xf>
    <xf numFmtId="0" fontId="101" fillId="28" borderId="34" xfId="242" applyFont="1" applyFill="1" applyBorder="1" applyAlignment="1">
      <alignment horizontal="right" vertical="center"/>
    </xf>
    <xf numFmtId="0" fontId="109" fillId="0" borderId="0" xfId="231" applyFont="1" applyAlignment="1">
      <alignment horizontal="right" vertical="center"/>
    </xf>
    <xf numFmtId="0" fontId="101" fillId="28" borderId="42" xfId="242" applyFont="1" applyFill="1" applyBorder="1" applyAlignment="1">
      <alignment horizontal="right" vertical="center"/>
    </xf>
    <xf numFmtId="167" fontId="21" fillId="0" borderId="0" xfId="206" applyNumberFormat="1" applyFont="1" applyFill="1" applyBorder="1" applyAlignment="1">
      <alignment horizontal="right" vertical="center"/>
    </xf>
    <xf numFmtId="0" fontId="107" fillId="0" borderId="0" xfId="0" applyFont="1" applyAlignment="1">
      <alignment horizontal="right" vertical="center"/>
    </xf>
    <xf numFmtId="167" fontId="107" fillId="0" borderId="0" xfId="0" applyNumberFormat="1" applyFont="1" applyAlignment="1">
      <alignment horizontal="right" vertical="center"/>
    </xf>
    <xf numFmtId="0" fontId="107" fillId="0" borderId="40" xfId="0" applyFont="1" applyBorder="1" applyAlignment="1">
      <alignment horizontal="right" vertical="center"/>
    </xf>
    <xf numFmtId="0" fontId="112" fillId="0" borderId="46" xfId="0" applyFont="1" applyBorder="1" applyAlignment="1">
      <alignment horizontal="right" vertical="center"/>
    </xf>
    <xf numFmtId="0" fontId="21" fillId="0" borderId="0" xfId="0" applyFont="1" applyAlignment="1">
      <alignment horizontal="right" vertical="center"/>
    </xf>
    <xf numFmtId="238" fontId="106" fillId="0" borderId="0" xfId="0" applyNumberFormat="1" applyFont="1" applyAlignment="1">
      <alignment horizontal="right" vertical="center"/>
    </xf>
    <xf numFmtId="0" fontId="109" fillId="0" borderId="0" xfId="231" applyFont="1" applyAlignment="1">
      <alignment horizontal="right"/>
    </xf>
    <xf numFmtId="0" fontId="109" fillId="22" borderId="29" xfId="231" applyFont="1" applyFill="1" applyBorder="1" applyAlignment="1">
      <alignment horizontal="right"/>
    </xf>
    <xf numFmtId="0" fontId="113" fillId="22" borderId="0" xfId="231" applyFont="1" applyFill="1" applyAlignment="1">
      <alignment horizontal="right"/>
    </xf>
    <xf numFmtId="0" fontId="113" fillId="22" borderId="34" xfId="231" applyFont="1" applyFill="1" applyBorder="1" applyAlignment="1">
      <alignment horizontal="right"/>
    </xf>
    <xf numFmtId="0" fontId="109" fillId="22" borderId="0" xfId="231" applyFont="1" applyFill="1" applyAlignment="1">
      <alignment horizontal="right"/>
    </xf>
    <xf numFmtId="0" fontId="113" fillId="22" borderId="37" xfId="231" applyFont="1" applyFill="1" applyBorder="1" applyAlignment="1">
      <alignment horizontal="right"/>
    </xf>
    <xf numFmtId="0" fontId="107" fillId="0" borderId="0" xfId="0" applyFont="1" applyAlignment="1">
      <alignment horizontal="right"/>
    </xf>
    <xf numFmtId="9" fontId="114" fillId="32" borderId="46" xfId="209" applyFont="1" applyFill="1" applyBorder="1" applyAlignment="1">
      <alignment horizontal="right" vertical="center"/>
    </xf>
    <xf numFmtId="0" fontId="101" fillId="28" borderId="26" xfId="242" applyFont="1" applyFill="1" applyBorder="1" applyAlignment="1">
      <alignment horizontal="right" vertical="center"/>
    </xf>
    <xf numFmtId="236" fontId="39" fillId="30" borderId="0" xfId="250" applyFont="1" applyFill="1" applyAlignment="1">
      <alignment horizontal="right" vertical="center"/>
    </xf>
    <xf numFmtId="236" fontId="21" fillId="30" borderId="0" xfId="250" applyFont="1" applyFill="1" applyAlignment="1">
      <alignment horizontal="right" vertical="center"/>
    </xf>
    <xf numFmtId="236" fontId="21" fillId="30" borderId="29" xfId="250" applyFont="1" applyFill="1" applyBorder="1" applyAlignment="1">
      <alignment horizontal="right" vertical="center"/>
    </xf>
    <xf numFmtId="236" fontId="39" fillId="30" borderId="34" xfId="250" applyFont="1" applyFill="1" applyBorder="1" applyAlignment="1">
      <alignment horizontal="right" vertical="center"/>
    </xf>
    <xf numFmtId="236" fontId="39" fillId="30" borderId="37" xfId="250" applyFont="1" applyFill="1" applyBorder="1" applyAlignment="1">
      <alignment horizontal="right" vertical="center"/>
    </xf>
    <xf numFmtId="167" fontId="107" fillId="0" borderId="62" xfId="0" applyNumberFormat="1" applyFont="1" applyBorder="1" applyAlignment="1">
      <alignment horizontal="right" vertical="center"/>
    </xf>
    <xf numFmtId="168" fontId="107" fillId="0" borderId="62" xfId="0" applyNumberFormat="1" applyFont="1" applyBorder="1" applyAlignment="1">
      <alignment horizontal="right" vertical="center"/>
    </xf>
    <xf numFmtId="167" fontId="21" fillId="0" borderId="49" xfId="206" applyNumberFormat="1" applyFont="1" applyFill="1" applyBorder="1" applyAlignment="1">
      <alignment horizontal="right" vertical="center"/>
    </xf>
    <xf numFmtId="167" fontId="18" fillId="29" borderId="40" xfId="206" applyNumberFormat="1" applyFont="1" applyFill="1" applyBorder="1" applyAlignment="1">
      <alignment horizontal="left" vertical="center"/>
    </xf>
    <xf numFmtId="0" fontId="104" fillId="0" borderId="0" xfId="0" applyFont="1" applyAlignment="1">
      <alignment horizontal="left" vertical="center"/>
    </xf>
    <xf numFmtId="0" fontId="116" fillId="0" borderId="0" xfId="231" applyFont="1"/>
    <xf numFmtId="0" fontId="103" fillId="36" borderId="66" xfId="231" applyFont="1" applyFill="1" applyBorder="1" applyAlignment="1">
      <alignment vertical="center"/>
    </xf>
    <xf numFmtId="0" fontId="1" fillId="0" borderId="0" xfId="231" applyFont="1" applyAlignment="1">
      <alignment horizontal="left" vertical="center"/>
    </xf>
    <xf numFmtId="0" fontId="18" fillId="0" borderId="0" xfId="231" applyFont="1" applyAlignment="1">
      <alignment vertical="center"/>
    </xf>
    <xf numFmtId="0" fontId="82" fillId="37" borderId="67" xfId="231" applyFont="1" applyFill="1" applyBorder="1" applyAlignment="1">
      <alignment horizontal="center" vertical="center" wrapText="1"/>
    </xf>
    <xf numFmtId="0" fontId="82" fillId="0" borderId="10" xfId="231" applyFont="1" applyBorder="1"/>
    <xf numFmtId="0" fontId="82" fillId="0" borderId="68" xfId="231" applyFont="1" applyBorder="1" applyAlignment="1">
      <alignment vertical="center"/>
    </xf>
    <xf numFmtId="0" fontId="82" fillId="0" borderId="67" xfId="231" applyFont="1" applyBorder="1" applyAlignment="1">
      <alignment vertical="center"/>
    </xf>
    <xf numFmtId="0" fontId="82" fillId="0" borderId="10" xfId="231" applyFont="1" applyBorder="1" applyAlignment="1">
      <alignment vertical="center"/>
    </xf>
    <xf numFmtId="0" fontId="82" fillId="0" borderId="69" xfId="231" applyFont="1" applyBorder="1" applyAlignment="1">
      <alignment vertical="center"/>
    </xf>
    <xf numFmtId="0" fontId="82" fillId="0" borderId="69" xfId="231" applyFont="1" applyBorder="1"/>
    <xf numFmtId="0" fontId="82" fillId="0" borderId="68" xfId="231" applyFont="1" applyBorder="1"/>
    <xf numFmtId="0" fontId="82" fillId="0" borderId="67" xfId="231" applyFont="1" applyBorder="1"/>
    <xf numFmtId="0" fontId="82" fillId="0" borderId="67" xfId="0" applyFont="1" applyBorder="1" applyAlignment="1">
      <alignment vertical="center"/>
    </xf>
    <xf numFmtId="0" fontId="82" fillId="0" borderId="67" xfId="231" applyFont="1" applyBorder="1" applyAlignment="1">
      <alignment horizontal="left"/>
    </xf>
    <xf numFmtId="167" fontId="80" fillId="0" borderId="0" xfId="53" applyNumberFormat="1" applyFont="1" applyFill="1" applyBorder="1" applyAlignment="1">
      <alignment vertical="center"/>
    </xf>
    <xf numFmtId="0" fontId="82" fillId="0" borderId="10" xfId="0" applyFont="1" applyBorder="1" applyAlignment="1">
      <alignment vertical="center"/>
    </xf>
    <xf numFmtId="10" fontId="100" fillId="34" borderId="60" xfId="206" applyNumberFormat="1" applyFont="1" applyFill="1" applyBorder="1" applyAlignment="1">
      <alignment horizontal="right" vertical="center"/>
    </xf>
    <xf numFmtId="10" fontId="100" fillId="34" borderId="70" xfId="206" applyNumberFormat="1" applyFont="1" applyFill="1" applyBorder="1" applyAlignment="1">
      <alignment horizontal="right" vertical="center"/>
    </xf>
    <xf numFmtId="10" fontId="100" fillId="34" borderId="52" xfId="206" applyNumberFormat="1" applyFont="1" applyFill="1" applyBorder="1" applyAlignment="1">
      <alignment horizontal="right" vertical="center"/>
    </xf>
    <xf numFmtId="167" fontId="80" fillId="0" borderId="32" xfId="53" applyNumberFormat="1" applyFont="1" applyFill="1" applyBorder="1" applyAlignment="1">
      <alignment vertical="center"/>
    </xf>
    <xf numFmtId="167" fontId="80" fillId="0" borderId="40" xfId="53" applyNumberFormat="1" applyFont="1" applyFill="1" applyBorder="1" applyAlignment="1">
      <alignment vertical="center"/>
    </xf>
    <xf numFmtId="167" fontId="80" fillId="0" borderId="71" xfId="53" applyNumberFormat="1" applyFont="1" applyFill="1" applyBorder="1" applyAlignment="1">
      <alignment vertical="center"/>
    </xf>
    <xf numFmtId="167" fontId="80" fillId="0" borderId="40" xfId="0" applyNumberFormat="1" applyFont="1" applyBorder="1" applyAlignment="1">
      <alignment horizontal="right" vertical="center"/>
    </xf>
    <xf numFmtId="0" fontId="82" fillId="0" borderId="72" xfId="0" applyFont="1" applyBorder="1" applyAlignment="1">
      <alignment vertical="center"/>
    </xf>
    <xf numFmtId="167" fontId="39" fillId="29" borderId="0" xfId="206" applyNumberFormat="1" applyFont="1" applyFill="1" applyBorder="1" applyAlignment="1">
      <alignment horizontal="right" vertical="center"/>
    </xf>
    <xf numFmtId="167" fontId="19" fillId="29" borderId="0" xfId="209" applyNumberFormat="1" applyFont="1" applyFill="1" applyBorder="1" applyAlignment="1">
      <alignment horizontal="right" vertical="center"/>
    </xf>
    <xf numFmtId="0" fontId="117" fillId="0" borderId="35" xfId="0" applyFont="1" applyBorder="1" applyAlignment="1">
      <alignment horizontal="left" vertical="center"/>
    </xf>
    <xf numFmtId="0" fontId="118" fillId="28" borderId="33" xfId="242" applyFont="1" applyFill="1" applyBorder="1" applyAlignment="1">
      <alignment horizontal="left" vertical="center"/>
    </xf>
    <xf numFmtId="0" fontId="118" fillId="28" borderId="34" xfId="242" applyFont="1" applyFill="1" applyBorder="1" applyAlignment="1">
      <alignment horizontal="left" vertical="center"/>
    </xf>
    <xf numFmtId="0" fontId="119" fillId="28" borderId="34" xfId="242" applyFont="1" applyFill="1" applyBorder="1" applyAlignment="1">
      <alignment horizontal="right" vertical="center"/>
    </xf>
    <xf numFmtId="0" fontId="118" fillId="28" borderId="47" xfId="242" applyFont="1" applyFill="1" applyBorder="1" applyAlignment="1">
      <alignment horizontal="left" vertical="center"/>
    </xf>
    <xf numFmtId="0" fontId="120" fillId="29" borderId="43" xfId="242" applyFont="1" applyFill="1" applyBorder="1" applyAlignment="1">
      <alignment horizontal="left" vertical="center"/>
    </xf>
    <xf numFmtId="0" fontId="120" fillId="29" borderId="29" xfId="242" applyFont="1" applyFill="1" applyBorder="1" applyAlignment="1">
      <alignment horizontal="right" vertical="center"/>
    </xf>
    <xf numFmtId="0" fontId="120" fillId="29" borderId="30" xfId="242" applyFont="1" applyFill="1" applyBorder="1" applyAlignment="1">
      <alignment horizontal="right" vertical="center"/>
    </xf>
    <xf numFmtId="236" fontId="121" fillId="30" borderId="35" xfId="250" applyFont="1" applyFill="1" applyBorder="1" applyAlignment="1">
      <alignment horizontal="left" vertical="center"/>
    </xf>
    <xf numFmtId="236" fontId="122" fillId="30" borderId="35" xfId="250" applyFont="1" applyFill="1" applyBorder="1" applyAlignment="1">
      <alignment horizontal="left" vertical="center"/>
    </xf>
    <xf numFmtId="236" fontId="124" fillId="30" borderId="35" xfId="250" applyFont="1" applyFill="1" applyBorder="1" applyAlignment="1">
      <alignment horizontal="left" vertical="center"/>
    </xf>
    <xf numFmtId="167" fontId="80" fillId="0" borderId="0" xfId="0" applyNumberFormat="1" applyFont="1" applyAlignment="1">
      <alignment horizontal="right" vertical="center"/>
    </xf>
    <xf numFmtId="236" fontId="19" fillId="30" borderId="35" xfId="250" applyFont="1" applyFill="1" applyBorder="1" applyAlignment="1">
      <alignment horizontal="left" vertical="center"/>
    </xf>
    <xf numFmtId="10" fontId="125" fillId="36" borderId="72" xfId="0" applyNumberFormat="1" applyFont="1" applyFill="1" applyBorder="1" applyAlignment="1">
      <alignment horizontal="right" vertical="center"/>
    </xf>
    <xf numFmtId="236" fontId="18" fillId="30" borderId="35" xfId="250" applyFont="1" applyFill="1" applyBorder="1" applyAlignment="1">
      <alignment horizontal="left" vertical="center" indent="1"/>
    </xf>
    <xf numFmtId="236" fontId="123" fillId="30" borderId="39" xfId="250" applyFont="1" applyFill="1" applyBorder="1" applyAlignment="1">
      <alignment horizontal="left" vertical="center"/>
    </xf>
    <xf numFmtId="0" fontId="104" fillId="0" borderId="37" xfId="0" applyFont="1" applyBorder="1" applyAlignment="1">
      <alignment horizontal="right" vertical="center"/>
    </xf>
    <xf numFmtId="10" fontId="112" fillId="0" borderId="37" xfId="0" applyNumberFormat="1" applyFont="1" applyBorder="1" applyAlignment="1">
      <alignment horizontal="right" vertical="center"/>
    </xf>
    <xf numFmtId="167" fontId="104" fillId="0" borderId="37" xfId="53" applyNumberFormat="1" applyFont="1" applyFill="1" applyBorder="1" applyAlignment="1">
      <alignment vertical="center"/>
    </xf>
    <xf numFmtId="167" fontId="104" fillId="0" borderId="38" xfId="53" applyNumberFormat="1" applyFont="1" applyFill="1" applyBorder="1" applyAlignment="1">
      <alignment vertical="center"/>
    </xf>
    <xf numFmtId="0" fontId="125" fillId="36" borderId="72" xfId="0" applyFont="1" applyFill="1" applyBorder="1" applyAlignment="1">
      <alignment horizontal="right" vertical="center"/>
    </xf>
    <xf numFmtId="0" fontId="82" fillId="0" borderId="72" xfId="231" applyFont="1" applyBorder="1"/>
    <xf numFmtId="167" fontId="100" fillId="34" borderId="72" xfId="206" applyNumberFormat="1" applyFont="1" applyFill="1" applyBorder="1" applyAlignment="1">
      <alignment horizontal="right" vertical="center"/>
    </xf>
    <xf numFmtId="167" fontId="100" fillId="34" borderId="70" xfId="206" applyNumberFormat="1" applyFont="1" applyFill="1" applyBorder="1" applyAlignment="1">
      <alignment horizontal="right" vertical="center"/>
    </xf>
    <xf numFmtId="236" fontId="19" fillId="30" borderId="33" xfId="250" applyFont="1" applyFill="1" applyBorder="1" applyAlignment="1">
      <alignment horizontal="left" vertical="center"/>
    </xf>
    <xf numFmtId="167" fontId="80" fillId="22" borderId="0" xfId="53" applyNumberFormat="1" applyFont="1" applyFill="1" applyBorder="1" applyAlignment="1">
      <alignment vertical="center"/>
    </xf>
    <xf numFmtId="167" fontId="80" fillId="22" borderId="32" xfId="53" applyNumberFormat="1" applyFont="1" applyFill="1" applyBorder="1" applyAlignment="1">
      <alignment vertical="center"/>
    </xf>
    <xf numFmtId="167" fontId="18" fillId="0" borderId="35" xfId="206" applyNumberFormat="1" applyFont="1" applyFill="1" applyBorder="1" applyAlignment="1">
      <alignment horizontal="left" vertical="center"/>
    </xf>
    <xf numFmtId="236" fontId="122" fillId="0" borderId="35" xfId="250" applyFont="1" applyFill="1" applyBorder="1" applyAlignment="1">
      <alignment horizontal="left" vertical="center"/>
    </xf>
    <xf numFmtId="0" fontId="84" fillId="30" borderId="29" xfId="242" applyFont="1" applyFill="1" applyBorder="1" applyAlignment="1">
      <alignment horizontal="center" vertical="center"/>
    </xf>
    <xf numFmtId="0" fontId="84" fillId="30" borderId="30" xfId="242" applyFont="1" applyFill="1" applyBorder="1" applyAlignment="1">
      <alignment horizontal="center" vertical="center"/>
    </xf>
  </cellXfs>
  <cellStyles count="252">
    <cellStyle name="(NEG)  0=&quot;-&quot;" xfId="1"/>
    <cellStyle name="_Column1" xfId="194"/>
    <cellStyle name="_Header" xfId="195"/>
    <cellStyle name="_TableRowHead" xfId="223"/>
    <cellStyle name="£ BP" xfId="2"/>
    <cellStyle name="¥ JY" xfId="3"/>
    <cellStyle name="=C:\WINNT35\SYSTEM32\COMMAND.COM" xfId="4"/>
    <cellStyle name="=C:\WINNT35\SYSTEM32\COMMAND.COM 2" xfId="5"/>
    <cellStyle name="=C:\WINNT35\SYSTEM32\COMMAND.COM 3" xfId="6"/>
    <cellStyle name="=C:\WINNT35\SYSTEM32\COMMAND.COM_Fondo_Social Housing v1.2" xfId="7"/>
    <cellStyle name="0" xfId="8"/>
    <cellStyle name="20% - Accent1" xfId="9"/>
    <cellStyle name="20% - Accent2" xfId="10"/>
    <cellStyle name="20% - Accent3" xfId="11"/>
    <cellStyle name="20% - Accent4" xfId="12"/>
    <cellStyle name="20% - Accent5" xfId="13"/>
    <cellStyle name="20% - Accent6" xfId="14"/>
    <cellStyle name="40% - Accent1" xfId="15"/>
    <cellStyle name="40% - Accent2" xfId="16"/>
    <cellStyle name="40% - Accent3" xfId="17"/>
    <cellStyle name="40% - Accent4" xfId="18"/>
    <cellStyle name="40% - Accent5" xfId="19"/>
    <cellStyle name="40% - Accent6" xfId="20"/>
    <cellStyle name="60% - Accent1" xfId="21"/>
    <cellStyle name="60% - Accent2" xfId="22"/>
    <cellStyle name="60% - Accent3" xfId="23"/>
    <cellStyle name="60% - Accent4" xfId="24"/>
    <cellStyle name="60% - Accent5" xfId="25"/>
    <cellStyle name="60% - Accent6" xfId="26"/>
    <cellStyle name="Accent1" xfId="27"/>
    <cellStyle name="Accent2" xfId="28"/>
    <cellStyle name="Accent3" xfId="29"/>
    <cellStyle name="Accent4" xfId="30"/>
    <cellStyle name="Accent5" xfId="31"/>
    <cellStyle name="Accent6" xfId="32"/>
    <cellStyle name="Bad" xfId="33"/>
    <cellStyle name="Blank [$]" xfId="34"/>
    <cellStyle name="Blank [%]" xfId="35"/>
    <cellStyle name="Blank [,]" xfId="36"/>
    <cellStyle name="Blank [1$]" xfId="37"/>
    <cellStyle name="Blank [1%]" xfId="38"/>
    <cellStyle name="Blank [1,]" xfId="39"/>
    <cellStyle name="Blank [2$]" xfId="40"/>
    <cellStyle name="Blank [2%]" xfId="41"/>
    <cellStyle name="Blank [2,]" xfId="42"/>
    <cellStyle name="Blank [3$]" xfId="43"/>
    <cellStyle name="Blank [3%]" xfId="44"/>
    <cellStyle name="Blank [3,]" xfId="45"/>
    <cellStyle name="Blank [D-M-Y]" xfId="46"/>
    <cellStyle name="Blank [K,]" xfId="47"/>
    <cellStyle name="Bold/Border" xfId="48"/>
    <cellStyle name="Bullet" xfId="49"/>
    <cellStyle name="Calculation" xfId="198"/>
    <cellStyle name="category" xfId="50"/>
    <cellStyle name="Check Cell" xfId="199"/>
    <cellStyle name="Co. Names" xfId="51"/>
    <cellStyle name="Co. Names - Bold" xfId="52"/>
    <cellStyle name="Comma [0]_BS Waterfall" xfId="224"/>
    <cellStyle name="Comma [1]" xfId="54"/>
    <cellStyle name="Comma [2]" xfId="55"/>
    <cellStyle name="Comma [3]" xfId="56"/>
    <cellStyle name="Comma 2" xfId="57"/>
    <cellStyle name="Comma 3" xfId="58"/>
    <cellStyle name="Comma 4" xfId="59"/>
    <cellStyle name="Comma 5" xfId="191"/>
    <cellStyle name="Comma 6" xfId="193"/>
    <cellStyle name="Comma_BS Waterfall" xfId="225"/>
    <cellStyle name="Comma0 - Style4" xfId="60"/>
    <cellStyle name="Comma1 - Style1" xfId="61"/>
    <cellStyle name="covenant" xfId="62"/>
    <cellStyle name="Curren - Style2" xfId="63"/>
    <cellStyle name="Curren - Style5" xfId="64"/>
    <cellStyle name="Currency [0]_BS Waterfall" xfId="226"/>
    <cellStyle name="Currency [1]" xfId="65"/>
    <cellStyle name="Currency [2]" xfId="66"/>
    <cellStyle name="Currency [3]" xfId="67"/>
    <cellStyle name="Currency_BS Waterfall" xfId="227"/>
    <cellStyle name="Dash" xfId="68"/>
    <cellStyle name="Data" xfId="69"/>
    <cellStyle name="Date" xfId="70"/>
    <cellStyle name="Date [D-M-Y]" xfId="71"/>
    <cellStyle name="Date [M/D/Y]" xfId="72"/>
    <cellStyle name="Date [M/Y]" xfId="73"/>
    <cellStyle name="Date [M-Y]" xfId="74"/>
    <cellStyle name="Decimale" xfId="75"/>
    <cellStyle name="Euro" xfId="76"/>
    <cellStyle name="Euro 2" xfId="77"/>
    <cellStyle name="Euro 3" xfId="78"/>
    <cellStyle name="Euro_Bplan review marco 02" xfId="79"/>
    <cellStyle name="Explanatory Text" xfId="80"/>
    <cellStyle name="Footnotes" xfId="81"/>
    <cellStyle name="Formula_Diversa" xfId="82"/>
    <cellStyle name="Fraction" xfId="83"/>
    <cellStyle name="Fraction [8]" xfId="84"/>
    <cellStyle name="Fraction [Bl]" xfId="85"/>
    <cellStyle name="Good" xfId="86"/>
    <cellStyle name="Grey" xfId="87"/>
    <cellStyle name="HEADER" xfId="88"/>
    <cellStyle name="Heading 1" xfId="89"/>
    <cellStyle name="Heading 2" xfId="90"/>
    <cellStyle name="Heading 3" xfId="91"/>
    <cellStyle name="Heading 4" xfId="92"/>
    <cellStyle name="Hidden" xfId="93"/>
    <cellStyle name="Hyperlink" xfId="228"/>
    <cellStyle name="Input [yellow]" xfId="94"/>
    <cellStyle name="InputBlueFont" xfId="95"/>
    <cellStyle name="itmln" xfId="96"/>
    <cellStyle name="Label" xfId="97"/>
    <cellStyle name="Linked Cell" xfId="200"/>
    <cellStyle name="MAND_x000a_CHECK.COMMAND_x000e_RENAME.COMMAND_x0008_SHOW.BAR_x000b_DELETE.MENU_x000e_DELETE.COMMAND_x000e_GET.CHA" xfId="98"/>
    <cellStyle name="Mesi" xfId="99"/>
    <cellStyle name="Migliaia" xfId="53" builtinId="3"/>
    <cellStyle name="Migliaia (,0)" xfId="100"/>
    <cellStyle name="Migliaia (+0)" xfId="101"/>
    <cellStyle name="Migliaia (0)_01" xfId="102"/>
    <cellStyle name="Migliaia 10" xfId="222"/>
    <cellStyle name="Migliaia 11" xfId="245"/>
    <cellStyle name="Migliaia 12" xfId="247"/>
    <cellStyle name="Migliaia 13" xfId="249"/>
    <cellStyle name="Migliaia 2" xfId="103"/>
    <cellStyle name="Migliaia 2 2" xfId="206"/>
    <cellStyle name="Migliaia 3" xfId="104"/>
    <cellStyle name="Migliaia 4" xfId="105"/>
    <cellStyle name="Migliaia 5" xfId="106"/>
    <cellStyle name="Migliaia 6" xfId="107"/>
    <cellStyle name="Migliaia 7" xfId="196"/>
    <cellStyle name="Migliaia 8" xfId="207"/>
    <cellStyle name="Migliaia 8 2" xfId="211"/>
    <cellStyle name="Migliaia 8 3" xfId="216"/>
    <cellStyle name="Migliaia 8 4" xfId="235"/>
    <cellStyle name="Migliaia 8 5" xfId="240"/>
    <cellStyle name="Migliaia 9" xfId="219"/>
    <cellStyle name="Millares_AVALUO TT" xfId="108"/>
    <cellStyle name="Milliers [0]_dati" xfId="109"/>
    <cellStyle name="Milliers_dati" xfId="110"/>
    <cellStyle name="Model" xfId="111"/>
    <cellStyle name="Moneda_AVALUO TT" xfId="112"/>
    <cellStyle name="Monétaire [0]_dati" xfId="113"/>
    <cellStyle name="Monétaire_dati" xfId="114"/>
    <cellStyle name="Multiples" xfId="115"/>
    <cellStyle name="Neutral" xfId="116"/>
    <cellStyle name="Non_definito" xfId="117"/>
    <cellStyle name="Normal - Style1" xfId="118"/>
    <cellStyle name="Normal (no 0)" xfId="119"/>
    <cellStyle name="Normal 13" xfId="250"/>
    <cellStyle name="Normal 2" xfId="120"/>
    <cellStyle name="Normal 2 2" xfId="189"/>
    <cellStyle name="Normal 2_FPSHSintesiMisurazioni070710" xfId="121"/>
    <cellStyle name="Normal 3" xfId="187"/>
    <cellStyle name="Normal 4" xfId="190"/>
    <cellStyle name="Normal 5" xfId="213"/>
    <cellStyle name="Normal_ Flussi di Cassa" xfId="236"/>
    <cellStyle name="Normale" xfId="0" builtinId="0"/>
    <cellStyle name="Normale 10" xfId="242"/>
    <cellStyle name="Normale 11" xfId="246"/>
    <cellStyle name="Normale 12" xfId="248"/>
    <cellStyle name="Normale 2" xfId="122"/>
    <cellStyle name="Normale 2 2" xfId="123"/>
    <cellStyle name="Normale 2 3" xfId="205"/>
    <cellStyle name="Normale 20" xfId="124"/>
    <cellStyle name="Normale 20 2" xfId="188"/>
    <cellStyle name="Normale 3" xfId="125"/>
    <cellStyle name="Normale 3 2" xfId="203"/>
    <cellStyle name="Normale 4" xfId="126"/>
    <cellStyle name="Normale 4 2" xfId="251"/>
    <cellStyle name="Normale 5" xfId="127"/>
    <cellStyle name="Normale 6" xfId="204"/>
    <cellStyle name="Normale 6 2" xfId="210"/>
    <cellStyle name="Normale 6 3" xfId="215"/>
    <cellStyle name="Normale 6 4" xfId="232"/>
    <cellStyle name="Normale 6 4 2" xfId="237"/>
    <cellStyle name="Normale 6 5" xfId="239"/>
    <cellStyle name="Normale 7" xfId="218"/>
    <cellStyle name="Normale 8" xfId="221"/>
    <cellStyle name="Normale 9" xfId="231"/>
    <cellStyle name="Nota 2" xfId="128"/>
    <cellStyle name="Note" xfId="201"/>
    <cellStyle name="Numbers" xfId="129"/>
    <cellStyle name="Numbers - Bold" xfId="130"/>
    <cellStyle name="Numbers - Bold - Italic" xfId="131"/>
    <cellStyle name="Numbers - Large" xfId="132"/>
    <cellStyle name="PB Table Heading" xfId="133"/>
    <cellStyle name="PB Table Highlight1" xfId="134"/>
    <cellStyle name="PB Table Highlight2" xfId="135"/>
    <cellStyle name="PB Table Highlight3" xfId="136"/>
    <cellStyle name="PB Table Standard Row" xfId="137"/>
    <cellStyle name="PB Table Subtotal Row" xfId="138"/>
    <cellStyle name="PB Table Total Row" xfId="139"/>
    <cellStyle name="Percen - Style3" xfId="140"/>
    <cellStyle name="Percent (,0)" xfId="142"/>
    <cellStyle name="Percent (,00)" xfId="143"/>
    <cellStyle name="Percent (,0000)" xfId="144"/>
    <cellStyle name="Percent [0]" xfId="145"/>
    <cellStyle name="Percent [1]" xfId="146"/>
    <cellStyle name="Percent [2]" xfId="147"/>
    <cellStyle name="Percent [3]" xfId="148"/>
    <cellStyle name="Percent 2" xfId="149"/>
    <cellStyle name="Percent 2 2" xfId="186"/>
    <cellStyle name="Percent 3" xfId="150"/>
    <cellStyle name="Percent 4" xfId="192"/>
    <cellStyle name="Percent 5" xfId="214"/>
    <cellStyle name="Percent_ABN AMRO Standard Comp" xfId="229"/>
    <cellStyle name="Percentuale" xfId="141" builtinId="5"/>
    <cellStyle name="Percentuale (0,00%)" xfId="151"/>
    <cellStyle name="Percentuale 10" xfId="243"/>
    <cellStyle name="Percentuale 2" xfId="152"/>
    <cellStyle name="Percentuale 3" xfId="153"/>
    <cellStyle name="Percentuale 3 2" xfId="209"/>
    <cellStyle name="Percentuale 4" xfId="154"/>
    <cellStyle name="Percentuale 5" xfId="155"/>
    <cellStyle name="Percentuale 6" xfId="197"/>
    <cellStyle name="Percentuale 7" xfId="208"/>
    <cellStyle name="Percentuale 7 2" xfId="212"/>
    <cellStyle name="Percentuale 7 3" xfId="217"/>
    <cellStyle name="Percentuale 7 4" xfId="234"/>
    <cellStyle name="Percentuale 7 4 2" xfId="238"/>
    <cellStyle name="Percentuale 7 5" xfId="241"/>
    <cellStyle name="Percentuale 8" xfId="220"/>
    <cellStyle name="Percentuale 9" xfId="233"/>
    <cellStyle name="Percentuale1" xfId="156"/>
    <cellStyle name="Period" xfId="157"/>
    <cellStyle name="Quadratura" xfId="158"/>
    <cellStyle name="Ratio" xfId="230"/>
    <cellStyle name="Section Title no wrap" xfId="159"/>
    <cellStyle name="subhead" xfId="160"/>
    <cellStyle name="Subsection Heading" xfId="161"/>
    <cellStyle name="Text [Bullet]" xfId="162"/>
    <cellStyle name="Text [Dash]" xfId="163"/>
    <cellStyle name="Text [Em-Dash]" xfId="164"/>
    <cellStyle name="Times" xfId="165"/>
    <cellStyle name="Times [1]" xfId="166"/>
    <cellStyle name="Times [2]" xfId="167"/>
    <cellStyle name="Title" xfId="168"/>
    <cellStyle name="Title - PROJECT" xfId="169"/>
    <cellStyle name="Title - Underline" xfId="170"/>
    <cellStyle name="Title 1" xfId="171"/>
    <cellStyle name="Title 2" xfId="172"/>
    <cellStyle name="Title_Bplan review marco 02" xfId="173"/>
    <cellStyle name="Titles - Col. Headings" xfId="174"/>
    <cellStyle name="Titles - Other" xfId="175"/>
    <cellStyle name="Titolo08_Gras" xfId="176"/>
    <cellStyle name="Titolo10_Gras" xfId="177"/>
    <cellStyle name="Titolo12_GrasCors" xfId="178"/>
    <cellStyle name="Total" xfId="179"/>
    <cellStyle name="Valuta (0)_01" xfId="180"/>
    <cellStyle name="Valuta 2" xfId="244"/>
    <cellStyle name="Währung" xfId="181"/>
    <cellStyle name="Warning Text" xfId="202"/>
    <cellStyle name="years" xfId="182"/>
    <cellStyle name="콤마 [0]_10' 0.26D MS" xfId="183"/>
    <cellStyle name="콤마_10' 0.26D MS" xfId="184"/>
    <cellStyle name="標準_cfm_commercial_Fred2" xfId="1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E870"/>
      <rgbColor rgb="00FFFFFF"/>
      <rgbColor rgb="00009B64"/>
      <rgbColor rgb="00005A2B"/>
      <rgbColor rgb="00000000"/>
      <rgbColor rgb="00FFFFFF"/>
      <rgbColor rgb="00ADADAD"/>
      <rgbColor rgb="0000FFFF"/>
      <rgbColor rgb="00D8D8D8"/>
      <rgbColor rgb="00FFFFFF"/>
      <rgbColor rgb="00AEAEAE"/>
      <rgbColor rgb="00FF1414"/>
      <rgbColor rgb="00AFFAD2"/>
      <rgbColor rgb="00001800"/>
      <rgbColor rgb="00C0C0C0"/>
      <rgbColor rgb="00000000"/>
      <rgbColor rgb="000050F0"/>
      <rgbColor rgb="0000E870"/>
      <rgbColor rgb="00666666"/>
      <rgbColor rgb="00FFAF0F"/>
      <rgbColor rgb="00FFCD5A"/>
      <rgbColor rgb="00878787"/>
      <rgbColor rgb="00AFFAD2"/>
      <rgbColor rgb="00FFEBAA"/>
      <rgbColor rgb="000050F0"/>
      <rgbColor rgb="0000E870"/>
      <rgbColor rgb="00666666"/>
      <rgbColor rgb="00FFAF0F"/>
      <rgbColor rgb="00FFCD5A"/>
      <rgbColor rgb="00878787"/>
      <rgbColor rgb="00AFFAD2"/>
      <rgbColor rgb="00FFEBAA"/>
      <rgbColor rgb="0000CCFE"/>
      <rgbColor rgb="00CCFFFF"/>
      <rgbColor rgb="00CCFFCC"/>
      <rgbColor rgb="00FFFF99"/>
      <rgbColor rgb="0099CCFF"/>
      <rgbColor rgb="00FF99CC"/>
      <rgbColor rgb="00CC99FF"/>
      <rgbColor rgb="00FFCC99"/>
      <rgbColor rgb="00878787"/>
      <rgbColor rgb="00FFCD5A"/>
      <rgbColor rgb="00666666"/>
      <rgbColor rgb="00003C00"/>
      <rgbColor rgb="00FF9900"/>
      <rgbColor rgb="000050F0"/>
      <rgbColor rgb="00000000"/>
      <rgbColor rgb="00FFEBAA"/>
      <rgbColor rgb="00FFD55A"/>
      <rgbColor rgb="005FE1A5"/>
      <rgbColor rgb="0050FFA5"/>
      <rgbColor rgb="00707A70"/>
      <rgbColor rgb="00FFAF0F"/>
      <rgbColor rgb="00993366"/>
      <rgbColor rgb="009AFFCB"/>
      <rgbColor rgb="00FFECB4"/>
    </indexedColors>
    <mruColors>
      <color rgb="FFF58B0B"/>
      <color rgb="FF00A9C5"/>
      <color rgb="FFDBF8FD"/>
      <color rgb="FF6598FF"/>
      <color rgb="FFA8EEFA"/>
      <color rgb="FFF7E3E1"/>
      <color rgb="FF699BFF"/>
      <color rgb="FFD76F67"/>
      <color rgb="FFBE3E34"/>
      <color rgb="FFE2989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17/10/relationships/person" Target="persons/person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FHS">
  <a:themeElements>
    <a:clrScheme name="FHS">
      <a:dk1>
        <a:srgbClr val="000000"/>
      </a:dk1>
      <a:lt1>
        <a:srgbClr val="FFFFFF"/>
      </a:lt1>
      <a:dk2>
        <a:srgbClr val="00E870"/>
      </a:dk2>
      <a:lt2>
        <a:srgbClr val="999999"/>
      </a:lt2>
      <a:accent1>
        <a:srgbClr val="FFAF0F"/>
      </a:accent1>
      <a:accent2>
        <a:srgbClr val="0050F0"/>
      </a:accent2>
      <a:accent3>
        <a:srgbClr val="FFFF99"/>
      </a:accent3>
      <a:accent4>
        <a:srgbClr val="999999"/>
      </a:accent4>
      <a:accent5>
        <a:srgbClr val="B5FFD9"/>
      </a:accent5>
      <a:accent6>
        <a:srgbClr val="FFD46B"/>
      </a:accent6>
      <a:hlink>
        <a:srgbClr val="FF1414"/>
      </a:hlink>
      <a:folHlink>
        <a:srgbClr val="0050F0"/>
      </a:folHlink>
    </a:clrScheme>
    <a:fontScheme name="Struttura predefinita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chemeClr val="accent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="horz" wrap="square" lIns="91440" tIns="45720" rIns="91440" bIns="45720" numCol="1" anchor="t" anchorCtr="0" compatLnSpc="1">
        <a:prstTxWarp prst="textNoShape">
          <a:avLst/>
        </a:prstTxWarp>
      </a:bodyPr>
      <a:lstStyle>
        <a:defPPr marL="0" marR="0" indent="0" algn="ctr" defTabSz="914400" rtl="0" eaLnBrk="0" fontAlgn="base" latinLnBrk="0" hangingPunct="0">
          <a:lnSpc>
            <a:spcPct val="100000"/>
          </a:lnSpc>
          <a:spcBef>
            <a:spcPct val="0"/>
          </a:spcBef>
          <a:spcAft>
            <a:spcPct val="0"/>
          </a:spcAft>
          <a:buClrTx/>
          <a:buSzTx/>
          <a:buFontTx/>
          <a:buNone/>
          <a:tabLst/>
          <a:defRPr kumimoji="0" lang="en-US" sz="800" b="0" i="0" u="none" strike="noStrike" cap="none" normalizeH="0" baseline="0" smtClean="0">
            <a:ln>
              <a:noFill/>
            </a:ln>
            <a:solidFill>
              <a:schemeClr val="tx2"/>
            </a:solidFill>
            <a:effectLst/>
            <a:latin typeface="Arial" charset="0"/>
          </a:defRPr>
        </a:defPPr>
      </a:lstStyle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chemeClr val="accent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="horz" wrap="square" lIns="91440" tIns="45720" rIns="91440" bIns="45720" numCol="1" anchor="t" anchorCtr="0" compatLnSpc="1">
        <a:prstTxWarp prst="textNoShape">
          <a:avLst/>
        </a:prstTxWarp>
      </a:bodyPr>
      <a:lstStyle>
        <a:defPPr marL="0" marR="0" indent="0" algn="ctr" defTabSz="914400" rtl="0" eaLnBrk="0" fontAlgn="base" latinLnBrk="0" hangingPunct="0">
          <a:lnSpc>
            <a:spcPct val="100000"/>
          </a:lnSpc>
          <a:spcBef>
            <a:spcPct val="0"/>
          </a:spcBef>
          <a:spcAft>
            <a:spcPct val="0"/>
          </a:spcAft>
          <a:buClrTx/>
          <a:buSzTx/>
          <a:buFontTx/>
          <a:buNone/>
          <a:tabLst/>
          <a:defRPr kumimoji="0" lang="en-US" sz="800" b="0" i="0" u="none" strike="noStrike" cap="none" normalizeH="0" baseline="0" smtClean="0">
            <a:ln>
              <a:noFill/>
            </a:ln>
            <a:solidFill>
              <a:schemeClr val="tx2"/>
            </a:solidFill>
            <a:effectLst/>
            <a:latin typeface="Arial" charset="0"/>
          </a:defRPr>
        </a:defPPr>
      </a:lstStyle>
    </a:lnDef>
  </a:objectDefaults>
  <a:extraClrSchemeLst>
    <a:extraClrScheme>
      <a:clrScheme name="Struttura predefinita 1">
        <a:dk1>
          <a:srgbClr val="000000"/>
        </a:dk1>
        <a:lt1>
          <a:srgbClr val="FFFFFF"/>
        </a:lt1>
        <a:dk2>
          <a:srgbClr val="000000"/>
        </a:dk2>
        <a:lt2>
          <a:srgbClr val="969696"/>
        </a:lt2>
        <a:accent1>
          <a:srgbClr val="00CC99"/>
        </a:accent1>
        <a:accent2>
          <a:srgbClr val="3333CC"/>
        </a:accent2>
        <a:accent3>
          <a:srgbClr val="FFFFFF"/>
        </a:accent3>
        <a:accent4>
          <a:srgbClr val="000000"/>
        </a:accent4>
        <a:accent5>
          <a:srgbClr val="AAE2CA"/>
        </a:accent5>
        <a:accent6>
          <a:srgbClr val="2D2DB9"/>
        </a:accent6>
        <a:hlink>
          <a:srgbClr val="CCCCFF"/>
        </a:hlink>
        <a:folHlink>
          <a:srgbClr val="B2B2B2"/>
        </a:folHlink>
      </a:clrScheme>
      <a:clrMap bg1="lt1" tx1="dk1" bg2="lt2" tx2="dk2" accent1="accent1" accent2="accent2" accent3="accent3" accent4="accent4" accent5="accent5" accent6="accent6" hlink="hlink" folHlink="folHlink"/>
    </a:extraClrScheme>
    <a:extraClrScheme>
      <a:clrScheme name="Struttura predefinita 2">
        <a:dk1>
          <a:srgbClr val="000000"/>
        </a:dk1>
        <a:lt1>
          <a:srgbClr val="FFFFFF"/>
        </a:lt1>
        <a:dk2>
          <a:srgbClr val="0000FF"/>
        </a:dk2>
        <a:lt2>
          <a:srgbClr val="FFFF00"/>
        </a:lt2>
        <a:accent1>
          <a:srgbClr val="FF9900"/>
        </a:accent1>
        <a:accent2>
          <a:srgbClr val="00FFFF"/>
        </a:accent2>
        <a:accent3>
          <a:srgbClr val="AAAAFF"/>
        </a:accent3>
        <a:accent4>
          <a:srgbClr val="DADADA"/>
        </a:accent4>
        <a:accent5>
          <a:srgbClr val="FFCAAA"/>
        </a:accent5>
        <a:accent6>
          <a:srgbClr val="00E7E7"/>
        </a:accent6>
        <a:hlink>
          <a:srgbClr val="FF0033"/>
        </a:hlink>
        <a:folHlink>
          <a:srgbClr val="969696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Struttura predefinita 3">
        <a:dk1>
          <a:srgbClr val="000000"/>
        </a:dk1>
        <a:lt1>
          <a:srgbClr val="FFFFCC"/>
        </a:lt1>
        <a:dk2>
          <a:srgbClr val="999933"/>
        </a:dk2>
        <a:lt2>
          <a:srgbClr val="808000"/>
        </a:lt2>
        <a:accent1>
          <a:srgbClr val="339933"/>
        </a:accent1>
        <a:accent2>
          <a:srgbClr val="800000"/>
        </a:accent2>
        <a:accent3>
          <a:srgbClr val="FFFFE2"/>
        </a:accent3>
        <a:accent4>
          <a:srgbClr val="000000"/>
        </a:accent4>
        <a:accent5>
          <a:srgbClr val="ADCAAD"/>
        </a:accent5>
        <a:accent6>
          <a:srgbClr val="730000"/>
        </a:accent6>
        <a:hlink>
          <a:srgbClr val="0033CC"/>
        </a:hlink>
        <a:folHlink>
          <a:srgbClr val="FFCC66"/>
        </a:folHlink>
      </a:clrScheme>
      <a:clrMap bg1="lt1" tx1="dk1" bg2="lt2" tx2="dk2" accent1="accent1" accent2="accent2" accent3="accent3" accent4="accent4" accent5="accent5" accent6="accent6" hlink="hlink" folHlink="folHlink"/>
    </a:extraClrScheme>
    <a:extraClrScheme>
      <a:clrScheme name="Struttura predefinita 4">
        <a:dk1>
          <a:srgbClr val="000000"/>
        </a:dk1>
        <a:lt1>
          <a:srgbClr val="FFFFFF"/>
        </a:lt1>
        <a:dk2>
          <a:srgbClr val="000000"/>
        </a:dk2>
        <a:lt2>
          <a:srgbClr val="393939"/>
        </a:lt2>
        <a:accent1>
          <a:srgbClr val="CBCBCB"/>
        </a:accent1>
        <a:accent2>
          <a:srgbClr val="868686"/>
        </a:accent2>
        <a:accent3>
          <a:srgbClr val="FFFFFF"/>
        </a:accent3>
        <a:accent4>
          <a:srgbClr val="000000"/>
        </a:accent4>
        <a:accent5>
          <a:srgbClr val="E2E2E2"/>
        </a:accent5>
        <a:accent6>
          <a:srgbClr val="797979"/>
        </a:accent6>
        <a:hlink>
          <a:srgbClr val="4D4D4D"/>
        </a:hlink>
        <a:folHlink>
          <a:srgbClr val="EAEAEA"/>
        </a:folHlink>
      </a:clrScheme>
      <a:clrMap bg1="lt1" tx1="dk1" bg2="lt2" tx2="dk2" accent1="accent1" accent2="accent2" accent3="accent3" accent4="accent4" accent5="accent5" accent6="accent6" hlink="hlink" folHlink="folHlink"/>
    </a:extraClrScheme>
    <a:extraClrScheme>
      <a:clrScheme name="Struttura predefinita 5">
        <a:dk1>
          <a:srgbClr val="000000"/>
        </a:dk1>
        <a:lt1>
          <a:srgbClr val="FFFFFF"/>
        </a:lt1>
        <a:dk2>
          <a:srgbClr val="000000"/>
        </a:dk2>
        <a:lt2>
          <a:srgbClr val="9F9F9F"/>
        </a:lt2>
        <a:accent1>
          <a:srgbClr val="FFCC66"/>
        </a:accent1>
        <a:accent2>
          <a:srgbClr val="0000FF"/>
        </a:accent2>
        <a:accent3>
          <a:srgbClr val="FFFFFF"/>
        </a:accent3>
        <a:accent4>
          <a:srgbClr val="000000"/>
        </a:accent4>
        <a:accent5>
          <a:srgbClr val="FFE2B8"/>
        </a:accent5>
        <a:accent6>
          <a:srgbClr val="0000E7"/>
        </a:accent6>
        <a:hlink>
          <a:srgbClr val="CC00CC"/>
        </a:hlink>
        <a:folHlink>
          <a:srgbClr val="C0C0C0"/>
        </a:folHlink>
      </a:clrScheme>
      <a:clrMap bg1="lt1" tx1="dk1" bg2="lt2" tx2="dk2" accent1="accent1" accent2="accent2" accent3="accent3" accent4="accent4" accent5="accent5" accent6="accent6" hlink="hlink" folHlink="folHlink"/>
    </a:extraClrScheme>
    <a:extraClrScheme>
      <a:clrScheme name="Struttura predefinita 6">
        <a:dk1>
          <a:srgbClr val="000000"/>
        </a:dk1>
        <a:lt1>
          <a:srgbClr val="FFFFFF"/>
        </a:lt1>
        <a:dk2>
          <a:srgbClr val="000000"/>
        </a:dk2>
        <a:lt2>
          <a:srgbClr val="868686"/>
        </a:lt2>
        <a:accent1>
          <a:srgbClr val="CBCBCB"/>
        </a:accent1>
        <a:accent2>
          <a:srgbClr val="0066FF"/>
        </a:accent2>
        <a:accent3>
          <a:srgbClr val="FFFFFF"/>
        </a:accent3>
        <a:accent4>
          <a:srgbClr val="000000"/>
        </a:accent4>
        <a:accent5>
          <a:srgbClr val="E2E2E2"/>
        </a:accent5>
        <a:accent6>
          <a:srgbClr val="005CE7"/>
        </a:accent6>
        <a:hlink>
          <a:srgbClr val="FF0033"/>
        </a:hlink>
        <a:folHlink>
          <a:srgbClr val="009900"/>
        </a:folHlink>
      </a:clrScheme>
      <a:clrMap bg1="lt1" tx1="dk1" bg2="lt2" tx2="dk2" accent1="accent1" accent2="accent2" accent3="accent3" accent4="accent4" accent5="accent5" accent6="accent6" hlink="hlink" folHlink="folHlink"/>
    </a:extraClrScheme>
    <a:extraClrScheme>
      <a:clrScheme name="Struttura predefinita 7">
        <a:dk1>
          <a:srgbClr val="000000"/>
        </a:dk1>
        <a:lt1>
          <a:srgbClr val="FFFFFF"/>
        </a:lt1>
        <a:dk2>
          <a:srgbClr val="000000"/>
        </a:dk2>
        <a:lt2>
          <a:srgbClr val="969696"/>
        </a:lt2>
        <a:accent1>
          <a:srgbClr val="3399FF"/>
        </a:accent1>
        <a:accent2>
          <a:srgbClr val="99FFCC"/>
        </a:accent2>
        <a:accent3>
          <a:srgbClr val="FFFFFF"/>
        </a:accent3>
        <a:accent4>
          <a:srgbClr val="000000"/>
        </a:accent4>
        <a:accent5>
          <a:srgbClr val="ADCAFF"/>
        </a:accent5>
        <a:accent6>
          <a:srgbClr val="8AE7B9"/>
        </a:accent6>
        <a:hlink>
          <a:srgbClr val="CC00CC"/>
        </a:hlink>
        <a:folHlink>
          <a:srgbClr val="B2B2B2"/>
        </a:folHlink>
      </a:clrScheme>
      <a:clrMap bg1="lt1" tx1="dk1" bg2="lt2" tx2="dk2" accent1="accent1" accent2="accent2" accent3="accent3" accent4="accent4" accent5="accent5" accent6="accent6" hlink="hlink" folHlink="folHlink"/>
    </a:extraClrScheme>
  </a:extraClrScheme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I124"/>
  <sheetViews>
    <sheetView showGridLines="0" topLeftCell="I1" zoomScaleNormal="100" workbookViewId="0">
      <selection activeCell="AE39" sqref="AE39"/>
    </sheetView>
  </sheetViews>
  <sheetFormatPr defaultColWidth="8.6640625" defaultRowHeight="10.199999999999999" outlineLevelCol="1"/>
  <cols>
    <col min="1" max="2" width="8" style="47" customWidth="1"/>
    <col min="3" max="3" width="45" style="47" bestFit="1" customWidth="1"/>
    <col min="4" max="4" width="18.44140625" style="47" customWidth="1"/>
    <col min="5" max="9" width="8" style="47" customWidth="1"/>
    <col min="10" max="12" width="10" style="47" bestFit="1" customWidth="1"/>
    <col min="13" max="16" width="10.109375" style="47" customWidth="1"/>
    <col min="17" max="35" width="10.109375" style="47" customWidth="1" outlineLevel="1"/>
    <col min="36" max="16384" width="8.6640625" style="47"/>
  </cols>
  <sheetData>
    <row r="1" spans="2:36">
      <c r="D1" s="47" t="s">
        <v>40</v>
      </c>
      <c r="G1" s="48">
        <v>27</v>
      </c>
    </row>
    <row r="2" spans="2:36">
      <c r="J2" s="49">
        <v>1</v>
      </c>
      <c r="K2" s="49">
        <f>+J2+1</f>
        <v>2</v>
      </c>
      <c r="L2" s="49">
        <f t="shared" ref="L2:AA3" si="0">+K2+1</f>
        <v>3</v>
      </c>
      <c r="M2" s="49">
        <f t="shared" si="0"/>
        <v>4</v>
      </c>
      <c r="N2" s="49">
        <f t="shared" si="0"/>
        <v>5</v>
      </c>
      <c r="O2" s="49">
        <f t="shared" si="0"/>
        <v>6</v>
      </c>
      <c r="P2" s="49">
        <f t="shared" si="0"/>
        <v>7</v>
      </c>
      <c r="Q2" s="49">
        <f t="shared" si="0"/>
        <v>8</v>
      </c>
      <c r="R2" s="49">
        <f t="shared" si="0"/>
        <v>9</v>
      </c>
      <c r="S2" s="49">
        <f t="shared" si="0"/>
        <v>10</v>
      </c>
      <c r="T2" s="49">
        <f t="shared" si="0"/>
        <v>11</v>
      </c>
      <c r="U2" s="49">
        <f t="shared" si="0"/>
        <v>12</v>
      </c>
      <c r="V2" s="49">
        <f t="shared" si="0"/>
        <v>13</v>
      </c>
      <c r="W2" s="49">
        <f t="shared" si="0"/>
        <v>14</v>
      </c>
      <c r="X2" s="49">
        <f t="shared" si="0"/>
        <v>15</v>
      </c>
      <c r="Y2" s="49">
        <f t="shared" si="0"/>
        <v>16</v>
      </c>
      <c r="Z2" s="49">
        <f t="shared" si="0"/>
        <v>17</v>
      </c>
      <c r="AA2" s="49">
        <f t="shared" si="0"/>
        <v>18</v>
      </c>
      <c r="AB2" s="49">
        <f t="shared" ref="AB2:AI3" si="1">+AA2+1</f>
        <v>19</v>
      </c>
      <c r="AC2" s="49">
        <f t="shared" si="1"/>
        <v>20</v>
      </c>
      <c r="AD2" s="49">
        <f t="shared" si="1"/>
        <v>21</v>
      </c>
      <c r="AE2" s="49">
        <f t="shared" si="1"/>
        <v>22</v>
      </c>
      <c r="AF2" s="49">
        <f t="shared" si="1"/>
        <v>23</v>
      </c>
      <c r="AG2" s="49">
        <f t="shared" si="1"/>
        <v>24</v>
      </c>
      <c r="AH2" s="49">
        <f t="shared" si="1"/>
        <v>25</v>
      </c>
      <c r="AI2" s="49">
        <f t="shared" si="1"/>
        <v>26</v>
      </c>
    </row>
    <row r="3" spans="2:36">
      <c r="B3" s="50"/>
      <c r="C3" s="50"/>
      <c r="D3" s="50"/>
      <c r="E3" s="50"/>
      <c r="F3" s="50"/>
      <c r="G3" s="50"/>
      <c r="J3" s="49">
        <v>1</v>
      </c>
      <c r="K3" s="49">
        <f>+J3+1</f>
        <v>2</v>
      </c>
      <c r="L3" s="49">
        <f t="shared" si="0"/>
        <v>3</v>
      </c>
      <c r="M3" s="49">
        <f t="shared" si="0"/>
        <v>4</v>
      </c>
      <c r="N3" s="49">
        <f t="shared" si="0"/>
        <v>5</v>
      </c>
      <c r="O3" s="49">
        <f t="shared" si="0"/>
        <v>6</v>
      </c>
      <c r="P3" s="49">
        <f t="shared" si="0"/>
        <v>7</v>
      </c>
      <c r="Q3" s="49">
        <f t="shared" si="0"/>
        <v>8</v>
      </c>
      <c r="R3" s="49">
        <f t="shared" si="0"/>
        <v>9</v>
      </c>
      <c r="S3" s="49">
        <f t="shared" si="0"/>
        <v>10</v>
      </c>
      <c r="T3" s="49">
        <f t="shared" si="0"/>
        <v>11</v>
      </c>
      <c r="U3" s="49">
        <f t="shared" si="0"/>
        <v>12</v>
      </c>
      <c r="V3" s="49">
        <f t="shared" si="0"/>
        <v>13</v>
      </c>
      <c r="W3" s="49">
        <f t="shared" si="0"/>
        <v>14</v>
      </c>
      <c r="X3" s="49">
        <f t="shared" si="0"/>
        <v>15</v>
      </c>
      <c r="Y3" s="49">
        <f t="shared" si="0"/>
        <v>16</v>
      </c>
      <c r="Z3" s="49">
        <f t="shared" si="0"/>
        <v>17</v>
      </c>
      <c r="AA3" s="49">
        <f t="shared" si="0"/>
        <v>18</v>
      </c>
      <c r="AB3" s="49">
        <f t="shared" si="1"/>
        <v>19</v>
      </c>
      <c r="AC3" s="49">
        <f t="shared" si="1"/>
        <v>20</v>
      </c>
      <c r="AD3" s="49">
        <f t="shared" si="1"/>
        <v>21</v>
      </c>
      <c r="AE3" s="49">
        <f t="shared" si="1"/>
        <v>22</v>
      </c>
      <c r="AF3" s="49">
        <f t="shared" si="1"/>
        <v>23</v>
      </c>
      <c r="AG3" s="49">
        <f t="shared" si="1"/>
        <v>24</v>
      </c>
      <c r="AH3" s="49">
        <f t="shared" si="1"/>
        <v>25</v>
      </c>
      <c r="AI3" s="49">
        <f t="shared" si="1"/>
        <v>26</v>
      </c>
    </row>
    <row r="4" spans="2:36" s="52" customFormat="1">
      <c r="B4" s="51" t="s">
        <v>19</v>
      </c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  <c r="X4" s="53"/>
      <c r="Y4" s="53"/>
      <c r="Z4" s="53"/>
      <c r="AA4" s="53"/>
      <c r="AB4" s="53"/>
      <c r="AC4" s="53"/>
      <c r="AD4" s="53"/>
      <c r="AE4" s="53"/>
      <c r="AF4" s="53"/>
      <c r="AG4" s="53"/>
      <c r="AH4" s="53"/>
      <c r="AI4" s="53"/>
    </row>
    <row r="5" spans="2:36" s="52" customFormat="1">
      <c r="B5" s="51"/>
      <c r="J5" s="54"/>
      <c r="L5" s="55"/>
      <c r="M5" s="55"/>
      <c r="N5" s="55"/>
      <c r="O5" s="55"/>
      <c r="P5" s="55"/>
      <c r="Q5" s="55"/>
      <c r="R5" s="55"/>
      <c r="S5" s="55"/>
      <c r="T5" s="55"/>
    </row>
    <row r="6" spans="2:36" s="52" customFormat="1">
      <c r="C6" s="76" t="s">
        <v>52</v>
      </c>
      <c r="L6" s="56"/>
    </row>
    <row r="7" spans="2:36" s="57" customFormat="1">
      <c r="D7" s="58" t="s">
        <v>41</v>
      </c>
      <c r="J7" s="59">
        <f>+J8</f>
        <v>0</v>
      </c>
      <c r="K7" s="59">
        <f>IF(K2&lt;=$G$1,+J7+K8,J7)</f>
        <v>0</v>
      </c>
      <c r="L7" s="59">
        <f>IF(L2&lt;=$G$1,+K7+L8,K7)</f>
        <v>0</v>
      </c>
      <c r="M7" s="59">
        <f t="shared" ref="M7:X7" si="2">IF(M2&lt;=$G$1,+L7+M8,L7)</f>
        <v>0</v>
      </c>
      <c r="N7" s="59">
        <f t="shared" si="2"/>
        <v>0</v>
      </c>
      <c r="O7" s="59">
        <f t="shared" si="2"/>
        <v>0</v>
      </c>
      <c r="P7" s="59">
        <f t="shared" si="2"/>
        <v>0</v>
      </c>
      <c r="Q7" s="59">
        <f t="shared" si="2"/>
        <v>0</v>
      </c>
      <c r="R7" s="59">
        <f t="shared" si="2"/>
        <v>0</v>
      </c>
      <c r="S7" s="59">
        <f t="shared" si="2"/>
        <v>0</v>
      </c>
      <c r="T7" s="59">
        <f t="shared" si="2"/>
        <v>0</v>
      </c>
      <c r="U7" s="59">
        <f t="shared" si="2"/>
        <v>0</v>
      </c>
      <c r="V7" s="59">
        <f t="shared" si="2"/>
        <v>0</v>
      </c>
      <c r="W7" s="59">
        <f t="shared" si="2"/>
        <v>0</v>
      </c>
      <c r="X7" s="59">
        <f t="shared" si="2"/>
        <v>0</v>
      </c>
      <c r="Y7" s="59">
        <f>IF(Y2&lt;=$G$1,+X7+Y8,X7)</f>
        <v>0</v>
      </c>
      <c r="Z7" s="59">
        <f t="shared" ref="Z7:AI7" si="3">IF(Z2&lt;=$G$1,+Y7+Z8,Y7)</f>
        <v>0</v>
      </c>
      <c r="AA7" s="59">
        <f t="shared" si="3"/>
        <v>0</v>
      </c>
      <c r="AB7" s="59">
        <f t="shared" si="3"/>
        <v>0</v>
      </c>
      <c r="AC7" s="59">
        <f t="shared" si="3"/>
        <v>0</v>
      </c>
      <c r="AD7" s="59">
        <f t="shared" si="3"/>
        <v>0</v>
      </c>
      <c r="AE7" s="59">
        <f t="shared" si="3"/>
        <v>0</v>
      </c>
      <c r="AF7" s="59">
        <f t="shared" si="3"/>
        <v>0</v>
      </c>
      <c r="AG7" s="59">
        <f t="shared" si="3"/>
        <v>0</v>
      </c>
      <c r="AH7" s="59">
        <f t="shared" si="3"/>
        <v>0</v>
      </c>
      <c r="AI7" s="59">
        <f t="shared" si="3"/>
        <v>0</v>
      </c>
    </row>
    <row r="8" spans="2:36" s="52" customFormat="1">
      <c r="D8" s="47" t="s">
        <v>42</v>
      </c>
      <c r="E8" s="52" t="s">
        <v>43</v>
      </c>
      <c r="F8" s="57"/>
      <c r="J8" s="60">
        <f>Modellino!$D$44*Modellino!E48</f>
        <v>0</v>
      </c>
      <c r="K8" s="60">
        <f>Modellino!$D$44*(Modellino!F48-Modellino!E48)</f>
        <v>0</v>
      </c>
      <c r="L8" s="60">
        <f>Modellino!$D$44*(Modellino!G48-Modellino!F48)</f>
        <v>0</v>
      </c>
      <c r="M8" s="60">
        <v>0</v>
      </c>
      <c r="N8" s="60">
        <v>0</v>
      </c>
      <c r="O8" s="60">
        <v>0</v>
      </c>
      <c r="P8" s="60">
        <v>0</v>
      </c>
      <c r="Q8" s="60">
        <v>0</v>
      </c>
      <c r="R8" s="60">
        <v>0</v>
      </c>
      <c r="S8" s="60">
        <v>0</v>
      </c>
      <c r="T8" s="60">
        <v>0</v>
      </c>
      <c r="U8" s="60">
        <v>0</v>
      </c>
      <c r="V8" s="60">
        <v>0</v>
      </c>
      <c r="W8" s="60">
        <v>0</v>
      </c>
      <c r="X8" s="60">
        <v>0</v>
      </c>
      <c r="Y8" s="60">
        <v>0</v>
      </c>
      <c r="Z8" s="60">
        <v>0</v>
      </c>
      <c r="AA8" s="60">
        <v>0</v>
      </c>
      <c r="AB8" s="60">
        <v>0</v>
      </c>
      <c r="AC8" s="60">
        <v>0</v>
      </c>
      <c r="AD8" s="60">
        <v>0</v>
      </c>
      <c r="AE8" s="60">
        <v>0</v>
      </c>
      <c r="AF8" s="60">
        <v>0</v>
      </c>
      <c r="AG8" s="60">
        <v>0</v>
      </c>
      <c r="AH8" s="60">
        <v>0</v>
      </c>
      <c r="AI8" s="60">
        <v>0</v>
      </c>
    </row>
    <row r="9" spans="2:36" s="52" customFormat="1">
      <c r="D9" s="47" t="s">
        <v>44</v>
      </c>
      <c r="E9" s="52" t="s">
        <v>1</v>
      </c>
      <c r="F9" s="48">
        <v>25</v>
      </c>
      <c r="I9" s="52">
        <v>1</v>
      </c>
      <c r="J9" s="61">
        <f>IF(J$3&lt;$F$10,0,IFERROR(-J$8/MIN($F$9,$G$1-J$2+1),0)*IF(J$2&lt;=MAX($F$9,$G$1),1,0))</f>
        <v>0</v>
      </c>
      <c r="K9" s="61">
        <f>+IF(K$3&lt;$F$10,0,IFERROR(IF(SUM($J9:J9)&lt;=-$J$8,0,-$J$8/MIN($F$9,$G$1-$J$2+1))*IF(K$2&lt;=MAX($F$9,$G$1),1,0),0))</f>
        <v>0</v>
      </c>
      <c r="L9" s="61">
        <f>+IF(L$3&lt;$F$10,0,IFERROR(IF(SUM($J9:K9)&lt;=-$J$8,0,-$J$8/MIN($F$9,$G$1-$J$2+1))*IF(L$2&lt;=MAX($F$9,$G$1),1,0),0))</f>
        <v>0</v>
      </c>
      <c r="M9" s="61">
        <f>+IF(M$3&lt;$F$10,0,IFERROR(IF(SUM($J9:L9)&lt;=-$J$8,0,-$J$8/MIN($F$9,$G$1-$J$2+1))*IF(M$2&lt;=MAX($F$9,$G$1),1,0),0))</f>
        <v>0</v>
      </c>
      <c r="N9" s="61">
        <f>+IF(N$3&lt;$F$10,0,IFERROR(IF(SUM($J9:M9)&lt;=-$J$8,0,-$J$8/MIN($F$9,$G$1-$J$2+1))*IF(N$2&lt;=MAX($F$9,$G$1),1,0),0))</f>
        <v>0</v>
      </c>
      <c r="O9" s="61">
        <f>+IF(O$3&lt;$F$10,0,IFERROR(IF(SUM($J9:N9)&lt;=-$J$8,0,-$J$8/MIN($F$9,$G$1-$J$2+1))*IF(O$2&lt;=MAX($F$9,$G$1),1,0),0))</f>
        <v>0</v>
      </c>
      <c r="P9" s="61">
        <f>+IF(P$3&lt;$F$10,0,IFERROR(IF(SUM($J9:O9)&lt;=-$J$8,0,-$J$8/MIN($F$9,$G$1-$J$2+1))*IF(P$2&lt;=MAX($F$9,$G$1),1,0),0))</f>
        <v>0</v>
      </c>
      <c r="Q9" s="61">
        <f>+IF(Q$3&lt;$F$10,0,IFERROR(IF(SUM($J9:P9)&lt;=-$J$8,0,-$J$8/MIN($F$9,$G$1-$J$2+1))*IF(Q$2&lt;=MAX($F$9,$G$1),1,0),0))</f>
        <v>0</v>
      </c>
      <c r="R9" s="61">
        <f>+IF(R$3&lt;$F$10,0,IFERROR(IF(SUM($J9:Q9)&lt;=-$J$8,0,-$J$8/MIN($F$9,$G$1-$J$2+1))*IF(R$2&lt;=MAX($F$9,$G$1),1,0),0))</f>
        <v>0</v>
      </c>
      <c r="S9" s="61">
        <f>+IF(S$3&lt;$F$10,0,IFERROR(IF(SUM($J9:R9)&lt;=-$J$8,0,-$J$8/MIN($F$9,$G$1-$J$2+1))*IF(S$2&lt;=MAX($F$9,$G$1),1,0),0))</f>
        <v>0</v>
      </c>
      <c r="T9" s="61">
        <f>+IF(T$3&lt;$F$10,0,IFERROR(IF(SUM($J9:S9)&lt;=-$J$8,0,-$J$8/MIN($F$9,$G$1-$J$2+1))*IF(T$2&lt;=MAX($F$9,$G$1),1,0),0))</f>
        <v>0</v>
      </c>
      <c r="U9" s="61">
        <f>+IF(U$3&lt;$F$10,0,IFERROR(IF(SUM($J9:T9)&lt;=-$J$8,0,-$J$8/MIN($F$9,$G$1-$J$2+1))*IF(U$2&lt;=MAX($F$9,$G$1),1,0),0))</f>
        <v>0</v>
      </c>
      <c r="V9" s="61">
        <f>+IF(V$3&lt;$F$10,0,IFERROR(IF(SUM($J9:U9)&lt;=-$J$8,0,-$J$8/MIN($F$9,$G$1-$J$2+1))*IF(V$2&lt;=MAX($F$9,$G$1),1,0),0))</f>
        <v>0</v>
      </c>
      <c r="W9" s="61">
        <f>+IF(W$3&lt;$F$10,0,IFERROR(IF(SUM($J9:V9)&lt;=-$J$8,0,-$J$8/MIN($F$9,$G$1-$J$2+1))*IF(W$2&lt;=MAX($F$9,$G$1),1,0),0))</f>
        <v>0</v>
      </c>
      <c r="X9" s="61">
        <f>+IF(X$3&lt;$F$10,0,IFERROR(IF(SUM($J9:W9)&lt;=-$J$8,0,-$J$8/MIN($F$9,$G$1-$J$2+1))*IF(X$2&lt;=MAX($F$9,$G$1),1,0),0))</f>
        <v>0</v>
      </c>
      <c r="Y9" s="61">
        <f>+IF(Y$3&lt;$F$10,0,IFERROR(IF(SUM($J9:X9)&lt;=-$J$8,0,-$J$8/MIN($F$9,$G$1-$J$2+1))*IF(Y$2&lt;=MAX($F$9,$G$1),1,0),0))</f>
        <v>0</v>
      </c>
      <c r="Z9" s="61">
        <f>+IF(Z$3&lt;$F$10,0,IFERROR(IF(SUM($J9:Y9)&lt;=-$J$8,0,-$J$8/MIN($F$9,$G$1-$J$2+1))*IF(Z$2&lt;=MAX($F$9,$G$1),1,0),0))</f>
        <v>0</v>
      </c>
      <c r="AA9" s="61">
        <f>+IF(AA$3&lt;$F$10,0,IFERROR(IF(SUM($J9:Z9)&lt;=-$J$8,0,-$J$8/MIN($F$9,$G$1-$J$2+1))*IF(AA$2&lt;=MAX($F$9,$G$1),1,0),0))</f>
        <v>0</v>
      </c>
      <c r="AB9" s="61">
        <f>+IF(AB$3&lt;$F$10,0,IFERROR(IF(SUM($J9:AA9)&lt;=-$J$8,0,-$J$8/MIN($F$9,$G$1-$J$2+1))*IF(AB$2&lt;=MAX($F$9,$G$1),1,0),0))</f>
        <v>0</v>
      </c>
      <c r="AC9" s="61">
        <f>+IF(AC$3&lt;$F$10,0,IFERROR(IF(SUM($J9:AB9)&lt;=-$J$8,0,-$J$8/MIN($F$9,$G$1-$J$2+1))*IF(AC$2&lt;=MAX($F$9,$G$1),1,0),0))</f>
        <v>0</v>
      </c>
      <c r="AD9" s="61">
        <f>+IF(AD$3&lt;$F$10,0,IFERROR(IF(SUM($J9:AC9)&lt;=-$J$8,0,-$J$8/MIN($F$9,$G$1-$J$2+1))*IF(AD$2&lt;=MAX($F$9,$G$1),1,0),0))</f>
        <v>0</v>
      </c>
      <c r="AE9" s="61">
        <f>+IF(AE$3&lt;$F$10,0,IFERROR(IF(SUM($J9:AD9)&lt;=-$J$8,0,-$J$8/MIN($F$9,$G$1-$J$2+1))*IF(AE$2&lt;=MAX($F$9,$G$1),1,0),0))</f>
        <v>0</v>
      </c>
      <c r="AF9" s="61">
        <f>+IF(AF$3&lt;$F$10,0,IFERROR(IF(SUM($J9:AE9)&lt;=-$J$8,0,-$J$8/MIN($F$9,$G$1-$J$2+1))*IF(AF$2&lt;=MAX($F$9,$G$1),1,0),0))</f>
        <v>0</v>
      </c>
      <c r="AG9" s="61">
        <f>+IF(AG$3&lt;$F$10,0,IFERROR(IF(SUM($J9:AF9)&lt;=-$J$8,0,-$J$8/MIN($F$9,$G$1-$J$2+1))*IF(AG$2&lt;=MAX($F$9,$G$1),1,0),0))</f>
        <v>0</v>
      </c>
      <c r="AH9" s="61">
        <f>+IF(AH$3&lt;$F$10,0,IFERROR(IF(SUM($J9:AG9)&lt;=-$J$8,0,-$J$8/MIN($F$9,$G$1-$J$2+1))*IF(AH$2&lt;=MAX($F$9,$G$1),1,0),0))</f>
        <v>0</v>
      </c>
      <c r="AI9" s="61">
        <f>+IF(AI$3&lt;$F$10,0,IFERROR(IF(SUM($J9:AH9)&lt;=-$J$8,0,-$J$8/MIN($F$9,$G$1-$J$2+1))*IF(AI$2&lt;=MAX($F$9,$G$1),1,0),0))</f>
        <v>0</v>
      </c>
    </row>
    <row r="10" spans="2:36" s="52" customFormat="1">
      <c r="D10" s="47" t="s">
        <v>45</v>
      </c>
      <c r="F10" s="48">
        <v>1</v>
      </c>
      <c r="I10" s="52">
        <f t="shared" ref="I10:I47" si="4">+I9+1</f>
        <v>2</v>
      </c>
      <c r="J10" s="62"/>
      <c r="K10" s="61">
        <f>IF(K$3&lt;$F$10,0,IFERROR(-K$8/MIN($F$9,$G$1-K$2+1),0)*IF(K$2&lt;=MAX($F$9,$G$1),1,0))</f>
        <v>0</v>
      </c>
      <c r="L10" s="61">
        <f>+IF(L$3&lt;$F$10,0,IFERROR(IF(SUM($J10:K10)&lt;=-$K$8,0,-$K$8/MIN($F$9,$G$1-$J$2+1))*IF(L$2&lt;=MAX($F$9,$G$1),1,0),0))</f>
        <v>0</v>
      </c>
      <c r="M10" s="61">
        <f>+IF(M$3&lt;$F$10,0,IFERROR(IF(SUM($J10:L10)&lt;=-$K$8,0,-$K$8/MIN($F$9,$G$1-$J$2+1))*IF(M$2&lt;=MAX($F$9,$G$1),1,0),0))</f>
        <v>0</v>
      </c>
      <c r="N10" s="61">
        <f>+IF(N$3&lt;$F$10,0,IFERROR(IF(SUM($J10:M10)&lt;=-$K$8,0,-$K$8/MIN($F$9,$G$1-$J$2+1))*IF(N$2&lt;=MAX($F$9,$G$1),1,0),0))</f>
        <v>0</v>
      </c>
      <c r="O10" s="61">
        <f>+IF(O$3&lt;$F$10,0,IFERROR(IF(SUM($J10:N10)&lt;=-$K$8,0,-$K$8/MIN($F$9,$G$1-$J$2+1))*IF(O$2&lt;=MAX($F$9,$G$1),1,0),0))</f>
        <v>0</v>
      </c>
      <c r="P10" s="61">
        <f>+IF(P$3&lt;$F$10,0,IFERROR(IF(SUM($J10:O10)&lt;=-$K$8,0,-$K$8/MIN($F$9,$G$1-$J$2+1))*IF(P$2&lt;=MAX($F$9,$G$1),1,0),0))</f>
        <v>0</v>
      </c>
      <c r="Q10" s="61">
        <f>+IF(Q$3&lt;$F$10,0,IFERROR(IF(SUM($J10:P10)&lt;=-$K$8,0,-$K$8/MIN($F$9,$G$1-$J$2+1))*IF(Q$2&lt;=MAX($F$9,$G$1),1,0),0))</f>
        <v>0</v>
      </c>
      <c r="R10" s="61">
        <f>+IF(R$3&lt;$F$10,0,IFERROR(IF(SUM($J10:Q10)&lt;=-$K$8,0,-$K$8/MIN($F$9,$G$1-$J$2+1))*IF(R$2&lt;=MAX($F$9,$G$1),1,0),0))</f>
        <v>0</v>
      </c>
      <c r="S10" s="61">
        <f>+IF(S$3&lt;$F$10,0,IFERROR(IF(SUM($J10:R10)&lt;=-$K$8,0,-$K$8/MIN($F$9,$G$1-$J$2+1))*IF(S$2&lt;=MAX($F$9,$G$1),1,0),0))</f>
        <v>0</v>
      </c>
      <c r="T10" s="61">
        <f>+IF(T$3&lt;$F$10,0,IFERROR(IF(SUM($J10:S10)&lt;=-$K$8,0,-$K$8/MIN($F$9,$G$1-$J$2+1))*IF(T$2&lt;=MAX($F$9,$G$1),1,0),0))</f>
        <v>0</v>
      </c>
      <c r="U10" s="61">
        <f>+IF(U$3&lt;$F$10,0,IFERROR(IF(SUM($J10:T10)&lt;=-$K$8,0,-$K$8/MIN($F$9,$G$1-$J$2+1))*IF(U$2&lt;=MAX($F$9,$G$1),1,0),0))</f>
        <v>0</v>
      </c>
      <c r="V10" s="61">
        <f>+IF(V$3&lt;$F$10,0,IFERROR(IF(SUM($J10:U10)&lt;=-$K$8,0,-$K$8/MIN($F$9,$G$1-$J$2+1))*IF(V$2&lt;=MAX($F$9,$G$1),1,0),0))</f>
        <v>0</v>
      </c>
      <c r="W10" s="61">
        <f>+IF(W$3&lt;$F$10,0,IFERROR(IF(SUM($J10:V10)&lt;=-$K$8,0,-$K$8/MIN($F$9,$G$1-$J$2+1))*IF(W$2&lt;=MAX($F$9,$G$1),1,0),0))</f>
        <v>0</v>
      </c>
      <c r="X10" s="61">
        <f>+IF(X$3&lt;$F$10,0,IFERROR(IF(SUM($J10:W10)&lt;=-$K$8,0,-$K$8/MIN($F$9,$G$1-$J$2+1))*IF(X$2&lt;=MAX($F$9,$G$1),1,0),0))</f>
        <v>0</v>
      </c>
      <c r="Y10" s="61">
        <f>+IF(Y$3&lt;$F$10,0,IFERROR(IF(SUM($J10:X10)&lt;=-$K$8,0,-$K$8/MIN($F$9,$G$1-$J$2+1))*IF(Y$2&lt;=MAX($F$9,$G$1),1,0),0))</f>
        <v>0</v>
      </c>
      <c r="Z10" s="61">
        <f>+IF(Z$3&lt;$F$10,0,IFERROR(IF(SUM($J10:Y10)&lt;=-$K$8,0,-$K$8/MIN($F$9,$G$1-$J$2+1))*IF(Z$2&lt;=MAX($F$9,$G$1),1,0),0))</f>
        <v>0</v>
      </c>
      <c r="AA10" s="61">
        <f>+IF(AA$3&lt;$F$10,0,IFERROR(IF(SUM($J10:Z10)&lt;=-$K$8,0,-$K$8/MIN($F$9,$G$1-$J$2+1))*IF(AA$2&lt;=MAX($F$9,$G$1),1,0),0))</f>
        <v>0</v>
      </c>
      <c r="AB10" s="61">
        <f>+IF(AB$3&lt;$F$10,0,IFERROR(IF(SUM($J10:AA10)&lt;=-$K$8,0,-$K$8/MIN($F$9,$G$1-$J$2+1))*IF(AB$2&lt;=MAX($F$9,$G$1),1,0),0))</f>
        <v>0</v>
      </c>
      <c r="AC10" s="61">
        <f>+IF(AC$3&lt;$F$10,0,IFERROR(IF(SUM($J10:AB10)&lt;=-$K$8,0,-$K$8/MIN($F$9,$G$1-$J$2+1))*IF(AC$2&lt;=MAX($F$9,$G$1),1,0),0))</f>
        <v>0</v>
      </c>
      <c r="AD10" s="61">
        <f>+IF(AD$3&lt;$F$10,0,IFERROR(IF(SUM($J10:AC10)&lt;=-$K$8,0,-$K$8/MIN($F$9,$G$1-$J$2+1))*IF(AD$2&lt;=MAX($F$9,$G$1),1,0),0))</f>
        <v>0</v>
      </c>
      <c r="AE10" s="61">
        <f>+IF(AE$3&lt;$F$10,0,IFERROR(IF(SUM($J10:AD10)&lt;=-$K$8,0,-$K$8/MIN($F$9,$G$1-$J$2+1))*IF(AE$2&lt;=MAX($F$9,$G$1),1,0),0))</f>
        <v>0</v>
      </c>
      <c r="AF10" s="61">
        <f>+IF(AF$3&lt;$F$10,0,IFERROR(IF(SUM($J10:AE10)&lt;=-$K$8,0,-$K$8/MIN($F$9,$G$1-$J$2+1))*IF(AF$2&lt;=MAX($F$9,$G$1),1,0),0))</f>
        <v>0</v>
      </c>
      <c r="AG10" s="61">
        <f>+IF(AG$3&lt;$F$10,0,IFERROR(IF(SUM($J10:AF10)&lt;=-$K$8,0,-$K$8/MIN($F$9,$G$1-$J$2+1))*IF(AG$2&lt;=MAX($F$9,$G$1),1,0),0))</f>
        <v>0</v>
      </c>
      <c r="AH10" s="61">
        <f>+IF(AH$3&lt;$F$10,0,IFERROR(IF(SUM($J10:AG10)&lt;=-$K$8,0,-$K$8/MIN($F$9,$G$1-$J$2+1))*IF(AH$2&lt;=MAX($F$9,$G$1),1,0),0))</f>
        <v>0</v>
      </c>
      <c r="AI10" s="61">
        <f>+IF(AI$3&lt;$F$10,0,IFERROR(IF(SUM($J10:AH10)&lt;=-$K$8,0,-$K$8/MIN($F$9,$G$1-$J$2+1))*IF(AI$2&lt;=MAX($F$9,$G$1),1,0),0))</f>
        <v>0</v>
      </c>
    </row>
    <row r="11" spans="2:36" s="52" customFormat="1">
      <c r="D11" s="47"/>
      <c r="I11" s="52">
        <f t="shared" si="4"/>
        <v>3</v>
      </c>
      <c r="J11" s="62"/>
      <c r="K11" s="62"/>
      <c r="L11" s="61">
        <f>IF(L$3&lt;$F$10,0,IFERROR(-L$8/MIN($F$9,$G$1-L$2+1),0)*IF(L$2&lt;=MAX($F$9,$G$1),1,0))</f>
        <v>0</v>
      </c>
      <c r="M11" s="61">
        <f>+IF(M$3&lt;$F$10,0,IFERROR(IF(SUM($J11:L11)&lt;=-$L$8,0,-$L$8/MIN($F$9,$G$1-$J$2+1))*IF(M$2&lt;=MAX($F$9,$G$1),1,0),0))</f>
        <v>0</v>
      </c>
      <c r="N11" s="61">
        <f>+IF(N$3&lt;$F$10,0,IFERROR(IF(SUM($J11:M11)&lt;=-$L$8,0,-$L$8/MIN($F$9,$G$1-$J$2+1))*IF(N$2&lt;=MAX($F$9,$G$1),1,0),0))</f>
        <v>0</v>
      </c>
      <c r="O11" s="61">
        <f>+IF(O$3&lt;$F$10,0,IFERROR(IF(SUM($J11:N11)&lt;=-$L$8,0,-$L$8/MIN($F$9,$G$1-$J$2+1))*IF(O$2&lt;=MAX($F$9,$G$1),1,0),0))</f>
        <v>0</v>
      </c>
      <c r="P11" s="61">
        <f>+IF(P$3&lt;$F$10,0,IFERROR(IF(SUM($J11:O11)&lt;=-$L$8,0,-$L$8/MIN($F$9,$G$1-$J$2+1))*IF(P$2&lt;=MAX($F$9,$G$1),1,0),0))</f>
        <v>0</v>
      </c>
      <c r="Q11" s="61">
        <f>+IF(Q$3&lt;$F$10,0,IFERROR(IF(SUM($J11:P11)&lt;=-$L$8,0,-$L$8/MIN($F$9,$G$1-$J$2+1))*IF(Q$2&lt;=MAX($F$9,$G$1),1,0),0))</f>
        <v>0</v>
      </c>
      <c r="R11" s="61">
        <f>+IF(R$3&lt;$F$10,0,IFERROR(IF(SUM($J11:Q11)&lt;=-$L$8,0,-$L$8/MIN($F$9,$G$1-$J$2+1))*IF(R$2&lt;=MAX($F$9,$G$1),1,0),0))</f>
        <v>0</v>
      </c>
      <c r="S11" s="61">
        <f>+IF(S$3&lt;$F$10,0,IFERROR(IF(SUM($J11:R11)&lt;=-$L$8,0,-$L$8/MIN($F$9,$G$1-$J$2+1))*IF(S$2&lt;=MAX($F$9,$G$1),1,0),0))</f>
        <v>0</v>
      </c>
      <c r="T11" s="61">
        <f>+IF(T$3&lt;$F$10,0,IFERROR(IF(SUM($J11:S11)&lt;=-$L$8,0,-$L$8/MIN($F$9,$G$1-$J$2+1))*IF(T$2&lt;=MAX($F$9,$G$1),1,0),0))</f>
        <v>0</v>
      </c>
      <c r="U11" s="61">
        <f>+IF(U$3&lt;$F$10,0,IFERROR(IF(SUM($J11:T11)&lt;=-$L$8,0,-$L$8/MIN($F$9,$G$1-$J$2+1))*IF(U$2&lt;=MAX($F$9,$G$1),1,0),0))</f>
        <v>0</v>
      </c>
      <c r="V11" s="61">
        <f>+IF(V$3&lt;$F$10,0,IFERROR(IF(SUM($J11:U11)&lt;=-$L$8,0,-$L$8/MIN($F$9,$G$1-$J$2+1))*IF(V$2&lt;=MAX($F$9,$G$1),1,0),0))</f>
        <v>0</v>
      </c>
      <c r="W11" s="61">
        <f>+IF(W$3&lt;$F$10,0,IFERROR(IF(SUM($J11:V11)&lt;=-$L$8,0,-$L$8/MIN($F$9,$G$1-$J$2+1))*IF(W$2&lt;=MAX($F$9,$G$1),1,0),0))</f>
        <v>0</v>
      </c>
      <c r="X11" s="61">
        <f>+IF(X$3&lt;$F$10,0,IFERROR(IF(SUM($J11:W11)&lt;=-$L$8,0,-$L$8/MIN($F$9,$G$1-$J$2+1))*IF(X$2&lt;=MAX($F$9,$G$1),1,0),0))</f>
        <v>0</v>
      </c>
      <c r="Y11" s="61">
        <f>+IF(Y$3&lt;$F$10,0,IFERROR(IF(SUM($J11:X11)&lt;=-$L$8,0,-$L$8/MIN($F$9,$G$1-$J$2+1))*IF(Y$2&lt;=MAX($F$9,$G$1),1,0),0))</f>
        <v>0</v>
      </c>
      <c r="Z11" s="61">
        <f>+IF(Z$3&lt;$F$10,0,IFERROR(IF(SUM($J11:Y11)&lt;=-$L$8,0,-$L$8/MIN($F$9,$G$1-$J$2+1))*IF(Z$2&lt;=MAX($F$9,$G$1),1,0),0))</f>
        <v>0</v>
      </c>
      <c r="AA11" s="61">
        <f>+IF(AA$3&lt;$F$10,0,IFERROR(IF(SUM($J11:Z11)&lt;=-$L$8,0,-$L$8/MIN($F$9,$G$1-$J$2+1))*IF(AA$2&lt;=MAX($F$9,$G$1),1,0),0))</f>
        <v>0</v>
      </c>
      <c r="AB11" s="61">
        <f>+IF(AB$3&lt;$F$10,0,IFERROR(IF(SUM($J11:AA11)&lt;=-$L$8,0,-$L$8/MIN($F$9,$G$1-$J$2+1))*IF(AB$2&lt;=MAX($F$9,$G$1),1,0),0))</f>
        <v>0</v>
      </c>
      <c r="AC11" s="61">
        <f>+IF(AC$3&lt;$F$10,0,IFERROR(IF(SUM($J11:AB11)&lt;=-$L$8,0,-$L$8/MIN($F$9,$G$1-$J$2+1))*IF(AC$2&lt;=MAX($F$9,$G$1),1,0),0))</f>
        <v>0</v>
      </c>
      <c r="AD11" s="61">
        <f>+IF(AD$3&lt;$F$10,0,IFERROR(IF(SUM($J11:AC11)&lt;=-$L$8,0,-$L$8/MIN($F$9,$G$1-$J$2+1))*IF(AD$2&lt;=MAX($F$9,$G$1),1,0),0))</f>
        <v>0</v>
      </c>
      <c r="AE11" s="61">
        <f>+IF(AE$3&lt;$F$10,0,IFERROR(IF(SUM($J11:AD11)&lt;=-$L$8,0,-$L$8/MIN($F$9,$G$1-$J$2+1))*IF(AE$2&lt;=MAX($F$9,$G$1),1,0),0))</f>
        <v>0</v>
      </c>
      <c r="AF11" s="61">
        <f>+IF(AF$3&lt;$F$10,0,IFERROR(IF(SUM($J11:AE11)&lt;=-$L$8,0,-$L$8/MIN($F$9,$G$1-$J$2+1))*IF(AF$2&lt;=MAX($F$9,$G$1),1,0),0))</f>
        <v>0</v>
      </c>
      <c r="AG11" s="61">
        <f>+IF(AG$3&lt;$F$10,0,IFERROR(IF(SUM($J11:AF11)&lt;=-$L$8,0,-$L$8/MIN($F$9,$G$1-$J$2+1))*IF(AG$2&lt;=MAX($F$9,$G$1),1,0),0))</f>
        <v>0</v>
      </c>
      <c r="AH11" s="61">
        <f>+IF(AH$3&lt;$F$10,0,IFERROR(IF(SUM($J11:AG11)&lt;=-$L$8,0,-$L$8/MIN($F$9,$G$1-$J$2+1))*IF(AH$2&lt;=MAX($F$9,$G$1),1,0),0))</f>
        <v>0</v>
      </c>
      <c r="AI11" s="61">
        <f>+IF(AI$3&lt;$F$10,0,IFERROR(IF(SUM($J11:AH11)&lt;=-$L$8,0,-$L$8/MIN($F$9,$G$1-$J$2+1))*IF(AI$2&lt;=MAX($F$9,$G$1),1,0),0))</f>
        <v>0</v>
      </c>
      <c r="AJ11" s="61"/>
    </row>
    <row r="12" spans="2:36" s="52" customFormat="1">
      <c r="D12" s="47"/>
      <c r="I12" s="52">
        <f t="shared" si="4"/>
        <v>4</v>
      </c>
      <c r="J12" s="62"/>
      <c r="K12" s="62"/>
      <c r="L12" s="62"/>
      <c r="M12" s="61">
        <f>IF(M$3&lt;$F$10,0,IFERROR(-M$8/MIN($F$9,$G$1-M$2+1),0)*IF(M$2&lt;=MAX($F$9,$G$1),1,0))</f>
        <v>0</v>
      </c>
      <c r="N12" s="61">
        <f>+IF(N$3&lt;$F$10,0,IFERROR(IF(SUM($J12:M12)&lt;=-$M$8,0,-$M$8/MIN($F$9,$G$1-$J$2+1))*IF(N$2&lt;=MAX($F$9,$G$1),1,0),0))</f>
        <v>0</v>
      </c>
      <c r="O12" s="61">
        <f>+IF(O$3&lt;$F$10,0,IFERROR(IF(SUM($J12:N12)&lt;=-$M$8,0,-$M$8/MIN($F$9,$G$1-$J$2+1))*IF(O$2&lt;=MAX($F$9,$G$1),1,0),0))</f>
        <v>0</v>
      </c>
      <c r="P12" s="61">
        <f>+IF(P$3&lt;$F$10,0,IFERROR(IF(SUM($J12:O12)&lt;=-$M$8,0,-$M$8/MIN($F$9,$G$1-$J$2+1))*IF(P$2&lt;=MAX($F$9,$G$1),1,0),0))</f>
        <v>0</v>
      </c>
      <c r="Q12" s="61">
        <f>+IF(Q$3&lt;$F$10,0,IFERROR(IF(SUM($J12:P12)&lt;=-$M$8,0,-$M$8/MIN($F$9,$G$1-$J$2+1))*IF(Q$2&lt;=MAX($F$9,$G$1),1,0),0))</f>
        <v>0</v>
      </c>
      <c r="R12" s="61">
        <f>+IF(R$3&lt;$F$10,0,IFERROR(IF(SUM($J12:Q12)&lt;=-$M$8,0,-$M$8/MIN($F$9,$G$1-$J$2+1))*IF(R$2&lt;=MAX($F$9,$G$1),1,0),0))</f>
        <v>0</v>
      </c>
      <c r="S12" s="61">
        <f>+IF(S$3&lt;$F$10,0,IFERROR(IF(SUM($J12:R12)&lt;=-$M$8,0,-$M$8/MIN($F$9,$G$1-$J$2+1))*IF(S$2&lt;=MAX($F$9,$G$1),1,0),0))</f>
        <v>0</v>
      </c>
      <c r="T12" s="61">
        <f>+IF(T$3&lt;$F$10,0,IFERROR(IF(SUM($J12:S12)&lt;=-$M$8,0,-$M$8/MIN($F$9,$G$1-$J$2+1))*IF(T$2&lt;=MAX($F$9,$G$1),1,0),0))</f>
        <v>0</v>
      </c>
      <c r="U12" s="61">
        <f>+IF(U$3&lt;$F$10,0,IFERROR(IF(SUM($J12:T12)&lt;=-$M$8,0,-$M$8/MIN($F$9,$G$1-$J$2+1))*IF(U$2&lt;=MAX($F$9,$G$1),1,0),0))</f>
        <v>0</v>
      </c>
      <c r="V12" s="61">
        <f>+IF(V$3&lt;$F$10,0,IFERROR(IF(SUM($J12:U12)&lt;=-$M$8,0,-$M$8/MIN($F$9,$G$1-$J$2+1))*IF(V$2&lt;=MAX($F$9,$G$1),1,0),0))</f>
        <v>0</v>
      </c>
      <c r="W12" s="61">
        <f>+IF(W$3&lt;$F$10,0,IFERROR(IF(SUM($J12:V12)&lt;=-$M$8,0,-$M$8/MIN($F$9,$G$1-$J$2+1))*IF(W$2&lt;=MAX($F$9,$G$1),1,0),0))</f>
        <v>0</v>
      </c>
      <c r="X12" s="61">
        <f>+IF(X$3&lt;$F$10,0,IFERROR(IF(SUM($J12:W12)&lt;=-$M$8,0,-$M$8/MIN($F$9,$G$1-$J$2+1))*IF(X$2&lt;=MAX($F$9,$G$1),1,0),0))</f>
        <v>0</v>
      </c>
      <c r="Y12" s="61">
        <f>+IF(Y$3&lt;$F$10,0,IFERROR(IF(SUM($J12:X12)&lt;=-$M$8,0,-$M$8/MIN($F$9,$G$1-$J$2+1))*IF(Y$2&lt;=MAX($F$9,$G$1),1,0),0))</f>
        <v>0</v>
      </c>
      <c r="Z12" s="61">
        <f>+IF(Z$3&lt;$F$10,0,IFERROR(IF(SUM($J12:Y12)&lt;=-$M$8,0,-$M$8/MIN($F$9,$G$1-$J$2+1))*IF(Z$2&lt;=MAX($F$9,$G$1),1,0),0))</f>
        <v>0</v>
      </c>
      <c r="AA12" s="61">
        <f>+IF(AA$3&lt;$F$10,0,IFERROR(IF(SUM($J12:Z12)&lt;=-$M$8,0,-$M$8/MIN($F$9,$G$1-$J$2+1))*IF(AA$2&lt;=MAX($F$9,$G$1),1,0),0))</f>
        <v>0</v>
      </c>
      <c r="AB12" s="61">
        <f>+IF(AB$3&lt;$F$10,0,IFERROR(IF(SUM($J12:AA12)&lt;=-$M$8,0,-$M$8/MIN($F$9,$G$1-$J$2+1))*IF(AB$2&lt;=MAX($F$9,$G$1),1,0),0))</f>
        <v>0</v>
      </c>
      <c r="AC12" s="61">
        <f>+IF(AC$3&lt;$F$10,0,IFERROR(IF(SUM($J12:AB12)&lt;=-$M$8,0,-$M$8/MIN($F$9,$G$1-$J$2+1))*IF(AC$2&lt;=MAX($F$9,$G$1),1,0),0))</f>
        <v>0</v>
      </c>
      <c r="AD12" s="61">
        <f>+IF(AD$3&lt;$F$10,0,IFERROR(IF(SUM($J12:AC12)&lt;=-$M$8,0,-$M$8/MIN($F$9,$G$1-$J$2+1))*IF(AD$2&lt;=MAX($F$9,$G$1),1,0),0))</f>
        <v>0</v>
      </c>
      <c r="AE12" s="61">
        <f>+IF(AE$3&lt;$F$10,0,IFERROR(IF(SUM($J12:AD12)&lt;=-$M$8,0,-$M$8/MIN($F$9,$G$1-$J$2+1))*IF(AE$2&lt;=MAX($F$9,$G$1),1,0),0))</f>
        <v>0</v>
      </c>
      <c r="AF12" s="61">
        <f>+IF(AF$3&lt;$F$10,0,IFERROR(IF(SUM($J12:AE12)&lt;=-$M$8,0,-$M$8/MIN($F$9,$G$1-$J$2+1))*IF(AF$2&lt;=MAX($F$9,$G$1),1,0),0))</f>
        <v>0</v>
      </c>
      <c r="AG12" s="61">
        <f>+IF(AG$3&lt;$F$10,0,IFERROR(IF(SUM($J12:AF12)&lt;=-$M$8,0,-$M$8/MIN($F$9,$G$1-$J$2+1))*IF(AG$2&lt;=MAX($F$9,$G$1),1,0),0))</f>
        <v>0</v>
      </c>
      <c r="AH12" s="61">
        <f>+IF(AH$3&lt;$F$10,0,IFERROR(IF(SUM($J12:AG12)&lt;=-$M$8,0,-$M$8/MIN($F$9,$G$1-$J$2+1))*IF(AH$2&lt;=MAX($F$9,$G$1),1,0),0))</f>
        <v>0</v>
      </c>
      <c r="AI12" s="61">
        <f>+IF(AI$3&lt;$F$10,0,IFERROR(IF(SUM($J12:AH12)&lt;=-$M$8,0,-$M$8/MIN($F$9,$G$1-$J$2+1))*IF(AI$2&lt;=MAX($F$9,$G$1),1,0),0))</f>
        <v>0</v>
      </c>
    </row>
    <row r="13" spans="2:36" s="52" customFormat="1">
      <c r="D13" s="47"/>
      <c r="I13" s="52">
        <f t="shared" si="4"/>
        <v>5</v>
      </c>
      <c r="J13" s="62"/>
      <c r="K13" s="62"/>
      <c r="L13" s="62"/>
      <c r="M13" s="62"/>
      <c r="N13" s="63">
        <f>IFERROR(-N$8/MIN($F$9,$G$1-N$2+1),0)*IF(N$2&lt;=MAX($F$9,$G$1),1,0)</f>
        <v>0</v>
      </c>
      <c r="O13" s="63">
        <f>+IFERROR(IF(SUM($N13:N13)&lt;=-$N$8,0,-$N$8/MIN($F$9,$G$1-$N$2+1))*IF(O$2&lt;=MAX($F$9,$G$1),1,0),0)</f>
        <v>0</v>
      </c>
      <c r="P13" s="63">
        <f>+IFERROR(IF(SUM($N13:O13)&lt;=-$N$8,0,-$N$8/MIN($F$9,$G$1-$N$2+1))*IF(P$2&lt;=MAX($F$9,$G$1),1,0),0)</f>
        <v>0</v>
      </c>
      <c r="Q13" s="63">
        <f>+IFERROR(IF(SUM($N13:P13)&lt;=-$N$8,0,-$N$8/MIN($F$9,$G$1-$N$2+1))*IF(Q$2&lt;=MAX($F$9,$G$1),1,0),0)</f>
        <v>0</v>
      </c>
      <c r="R13" s="63">
        <f>+IFERROR(IF(SUM($N13:Q13)&lt;=-$N$8,0,-$N$8/MIN($F$9,$G$1-$N$2+1))*IF(R$2&lt;=MAX($F$9,$G$1),1,0),0)</f>
        <v>0</v>
      </c>
      <c r="S13" s="63">
        <f>+IFERROR(IF(SUM($N13:R13)&lt;=-$N$8,0,-$N$8/MIN($F$9,$G$1-$N$2+1))*IF(S$2&lt;=MAX($F$9,$G$1),1,0),0)</f>
        <v>0</v>
      </c>
      <c r="T13" s="63">
        <f>+IFERROR(IF(SUM($N13:S13)&lt;=-$N$8,0,-$N$8/MIN($F$9,$G$1-$N$2+1))*IF(T$2&lt;=MAX($F$9,$G$1),1,0),0)</f>
        <v>0</v>
      </c>
      <c r="U13" s="63">
        <f>+IFERROR(IF(SUM($N13:T13)&lt;=-$N$8,0,-$N$8/MIN($F$9,$G$1-$N$2+1))*IF(U$2&lt;=MAX($F$9,$G$1),1,0),0)</f>
        <v>0</v>
      </c>
      <c r="V13" s="63">
        <f>+IFERROR(IF(SUM($N13:U13)&lt;=-$N$8,0,-$N$8/MIN($F$9,$G$1-$N$2+1))*IF(V$2&lt;=MAX($F$9,$G$1),1,0),0)</f>
        <v>0</v>
      </c>
      <c r="W13" s="63">
        <f>+IFERROR(IF(SUM($N13:V13)&lt;=-$N$8,0,-$N$8/MIN($F$9,$G$1-$N$2+1))*IF(W$2&lt;=MAX($F$9,$G$1),1,0),0)</f>
        <v>0</v>
      </c>
      <c r="X13" s="63">
        <f>+IFERROR(IF(SUM($N13:W13)&lt;=-$N$8,0,-$N$8/MIN($F$9,$G$1-$N$2+1))*IF(X$2&lt;=MAX($F$9,$G$1),1,0),0)</f>
        <v>0</v>
      </c>
      <c r="Y13" s="63">
        <f>+IFERROR(IF(SUM($N13:X13)&lt;=-$N$8,0,-$N$8/MIN($F$9,$G$1-$N$2+1))*IF(Y$2&lt;=MAX($F$9,$G$1),1,0),0)</f>
        <v>0</v>
      </c>
      <c r="Z13" s="63">
        <f>+IFERROR(IF(SUM($N13:Y13)&lt;=-$N$8,0,-$N$8/MIN($F$9,$G$1-$N$2+1))*IF(Z$2&lt;=MAX($F$9,$G$1),1,0),0)</f>
        <v>0</v>
      </c>
      <c r="AA13" s="63">
        <f>+IFERROR(IF(SUM($N13:Z13)&lt;=-$N$8,0,-$N$8/MIN($F$9,$G$1-$N$2+1))*IF(AA$2&lt;=MAX($F$9,$G$1),1,0),0)</f>
        <v>0</v>
      </c>
      <c r="AB13" s="63">
        <f>+IFERROR(IF(SUM($N13:AA13)&lt;=-$N$8,0,-$N$8/MIN($F$9,$G$1-$N$2+1))*IF(AB$2&lt;=MAX($F$9,$G$1),1,0),0)</f>
        <v>0</v>
      </c>
      <c r="AC13" s="63">
        <f>+IFERROR(IF(SUM($N13:AB13)&lt;=-$N$8,0,-$N$8/MIN($F$9,$G$1-$N$2+1))*IF(AC$2&lt;=MAX($F$9,$G$1),1,0),0)</f>
        <v>0</v>
      </c>
      <c r="AD13" s="63">
        <f>+IFERROR(IF(SUM($N13:AC13)&lt;=-$N$8,0,-$N$8/MIN($F$9,$G$1-$N$2+1))*IF(AD$2&lt;=MAX($F$9,$G$1),1,0),0)</f>
        <v>0</v>
      </c>
      <c r="AE13" s="63">
        <f>+IFERROR(IF(SUM($N13:AD13)&lt;=-$N$8,0,-$N$8/MIN($F$9,$G$1-$N$2+1))*IF(AE$2&lt;=MAX($F$9,$G$1),1,0),0)</f>
        <v>0</v>
      </c>
      <c r="AF13" s="63">
        <f>+IFERROR(IF(SUM($N13:AE13)&lt;=-$N$8,0,-$N$8/MIN($F$9,$G$1-$N$2+1))*IF(AF$2&lt;=MAX($F$9,$G$1),1,0),0)</f>
        <v>0</v>
      </c>
      <c r="AG13" s="63">
        <f>+IFERROR(IF(SUM($N13:AF13)&lt;=-$N$8,0,-$N$8/MIN($F$9,$G$1-$N$2+1))*IF(AG$2&lt;=MAX($F$9,$G$1),1,0),0)</f>
        <v>0</v>
      </c>
      <c r="AH13" s="63">
        <f>+IFERROR(IF(SUM($N13:AG13)&lt;=-$N$8,0,-$N$8/MIN($F$9,$G$1-$N$2+1))*IF(AH$2&lt;=MAX($F$9,$G$1),1,0),0)</f>
        <v>0</v>
      </c>
      <c r="AI13" s="63">
        <f>+IFERROR(IF(SUM($N13:AH13)&lt;=-$N$8,0,-$N$8/MIN($F$9,$G$1-$N$2+1))*IF(AI$2&lt;=MAX($F$9,$G$1),1,0),0)</f>
        <v>0</v>
      </c>
    </row>
    <row r="14" spans="2:36" s="52" customFormat="1">
      <c r="D14" s="47"/>
      <c r="I14" s="52">
        <f t="shared" si="4"/>
        <v>6</v>
      </c>
      <c r="J14" s="62"/>
      <c r="K14" s="62"/>
      <c r="L14" s="62"/>
      <c r="M14" s="62"/>
      <c r="N14" s="62"/>
      <c r="O14" s="61">
        <f>IFERROR(-O$8/MIN($F$9,$G$1-O$2+1),0)*IF(O$2&lt;=MAX($F$9,$G$1),1,0)</f>
        <v>0</v>
      </c>
      <c r="P14" s="61">
        <f>+IFERROR(IF(SUM($O14:O14)&lt;=-$O$8,0,-$O$8/MIN($F$9,$G$1-$N$2+1))*IF(P$2&lt;=MAX($F$9,$G$1),1,0),0)</f>
        <v>0</v>
      </c>
      <c r="Q14" s="61">
        <f>+IFERROR(IF(SUM($O14:P14)&lt;=-$O$8,0,-$O$8/MIN($F$9,$G$1-$N$2+1))*IF(Q$2&lt;=MAX($F$9,$G$1),1,0),0)</f>
        <v>0</v>
      </c>
      <c r="R14" s="61">
        <f>+IFERROR(IF(SUM($O14:Q14)&lt;=-$O$8,0,-$O$8/MIN($F$9,$G$1-$N$2+1))*IF(R$2&lt;=MAX($F$9,$G$1),1,0),0)</f>
        <v>0</v>
      </c>
      <c r="S14" s="61">
        <f>+IFERROR(IF(SUM($O14:R14)&lt;=-$O$8,0,-$O$8/MIN($F$9,$G$1-$N$2+1))*IF(S$2&lt;=MAX($F$9,$G$1),1,0),0)</f>
        <v>0</v>
      </c>
      <c r="T14" s="61">
        <f>+IFERROR(IF(SUM($O14:S14)&lt;=-$O$8,0,-$O$8/MIN($F$9,$G$1-$N$2+1))*IF(T$2&lt;=MAX($F$9,$G$1),1,0),0)</f>
        <v>0</v>
      </c>
      <c r="U14" s="61">
        <f>+IFERROR(IF(SUM($O14:T14)&lt;=-$O$8,0,-$O$8/MIN($F$9,$G$1-$N$2+1))*IF(U$2&lt;=MAX($F$9,$G$1),1,0),0)</f>
        <v>0</v>
      </c>
      <c r="V14" s="61">
        <f>+IFERROR(IF(SUM($O14:U14)&lt;=-$O$8,0,-$O$8/MIN($F$9,$G$1-$N$2+1))*IF(V$2&lt;=MAX($F$9,$G$1),1,0),0)</f>
        <v>0</v>
      </c>
      <c r="W14" s="61">
        <f>+IFERROR(IF(SUM($O14:V14)&lt;=-$O$8,0,-$O$8/MIN($F$9,$G$1-$N$2+1))*IF(W$2&lt;=MAX($F$9,$G$1),1,0),0)</f>
        <v>0</v>
      </c>
      <c r="X14" s="61">
        <f>+IFERROR(IF(SUM($O14:W14)&lt;=-$O$8,0,-$O$8/MIN($F$9,$G$1-$N$2+1))*IF(X$2&lt;=MAX($F$9,$G$1),1,0),0)</f>
        <v>0</v>
      </c>
      <c r="Y14" s="61">
        <f>+IFERROR(IF(SUM($O14:X14)&lt;=-$O$8,0,-$O$8/MIN($F$9,$G$1-$N$2+1))*IF(Y$2&lt;=MAX($F$9,$G$1),1,0),0)</f>
        <v>0</v>
      </c>
      <c r="Z14" s="61">
        <f>+IFERROR(IF(SUM($O14:Y14)&lt;=-$O$8,0,-$O$8/MIN($F$9,$G$1-$N$2+1))*IF(Z$2&lt;=MAX($F$9,$G$1),1,0),0)</f>
        <v>0</v>
      </c>
      <c r="AA14" s="61">
        <f>+IFERROR(IF(SUM($O14:Z14)&lt;=-$O$8,0,-$O$8/MIN($F$9,$G$1-$N$2+1))*IF(AA$2&lt;=MAX($F$9,$G$1),1,0),0)</f>
        <v>0</v>
      </c>
      <c r="AB14" s="61">
        <f>+IFERROR(IF(SUM($O14:AA14)&lt;=-$O$8,0,-$O$8/MIN($F$9,$G$1-$N$2+1))*IF(AB$2&lt;=MAX($F$9,$G$1),1,0),0)</f>
        <v>0</v>
      </c>
      <c r="AC14" s="61">
        <f>+IFERROR(IF(SUM($O14:AB14)&lt;=-$O$8,0,-$O$8/MIN($F$9,$G$1-$N$2+1))*IF(AC$2&lt;=MAX($F$9,$G$1),1,0),0)</f>
        <v>0</v>
      </c>
      <c r="AD14" s="61">
        <f>+IFERROR(IF(SUM($O14:AC14)&lt;=-$O$8,0,-$O$8/MIN($F$9,$G$1-$N$2+1))*IF(AD$2&lt;=MAX($F$9,$G$1),1,0),0)</f>
        <v>0</v>
      </c>
      <c r="AE14" s="61">
        <f>+IFERROR(IF(SUM($O14:AD14)&lt;=-$O$8,0,-$O$8/MIN($F$9,$G$1-$N$2+1))*IF(AE$2&lt;=MAX($F$9,$G$1),1,0),0)</f>
        <v>0</v>
      </c>
      <c r="AF14" s="61">
        <f>+IFERROR(IF(SUM($O14:AE14)&lt;=-$O$8,0,-$O$8/MIN($F$9,$G$1-$N$2+1))*IF(AF$2&lt;=MAX($F$9,$G$1),1,0),0)</f>
        <v>0</v>
      </c>
      <c r="AG14" s="61">
        <f>+IFERROR(IF(SUM($O14:AF14)&lt;=-$O$8,0,-$O$8/MIN($F$9,$G$1-$N$2+1))*IF(AG$2&lt;=MAX($F$9,$G$1),1,0),0)</f>
        <v>0</v>
      </c>
      <c r="AH14" s="61">
        <f>+IFERROR(IF(SUM($O14:AG14)&lt;=-$O$8,0,-$O$8/MIN($F$9,$G$1-$N$2+1))*IF(AH$2&lt;=MAX($F$9,$G$1),1,0),0)</f>
        <v>0</v>
      </c>
      <c r="AI14" s="61">
        <f>+IFERROR(IF(SUM($O14:AH14)&lt;=-$O$8,0,-$O$8/MIN($F$9,$G$1-$N$2+1))*IF(AI$2&lt;=MAX($F$9,$G$1),1,0),0)</f>
        <v>0</v>
      </c>
    </row>
    <row r="15" spans="2:36" s="52" customFormat="1">
      <c r="D15" s="47"/>
      <c r="I15" s="52">
        <f t="shared" si="4"/>
        <v>7</v>
      </c>
      <c r="J15" s="62"/>
      <c r="K15" s="62"/>
      <c r="L15" s="62"/>
      <c r="M15" s="62"/>
      <c r="N15" s="62"/>
      <c r="O15" s="62"/>
      <c r="P15" s="61">
        <f>IFERROR(-P$8/MIN($F$9,$G$1-P$2+1),0)*IF(P$2&lt;=MAX($F$9,$G$1),1,0)</f>
        <v>0</v>
      </c>
      <c r="Q15" s="61">
        <f>+IFERROR(IF(SUM($P15:P15)&lt;=-$P$8,0,-$P$8/MIN($F$9,$G$1-$P$2+1))*IF(Q$2&lt;=MAX($F$9,$G$1),1,0),0)</f>
        <v>0</v>
      </c>
      <c r="R15" s="61">
        <f>+IFERROR(IF(SUM($P15:Q15)&lt;=-$P$8,0,-$P$8/MIN($F$9,$G$1-$P$2+1))*IF(R$2&lt;=MAX($F$9,$G$1),1,0),0)</f>
        <v>0</v>
      </c>
      <c r="S15" s="61">
        <f>+IFERROR(IF(SUM($P15:R15)&lt;=-$P$8,0,-$P$8/MIN($F$9,$G$1-$P$2+1))*IF(S$2&lt;=MAX($F$9,$G$1),1,0),0)</f>
        <v>0</v>
      </c>
      <c r="T15" s="61">
        <f>+IFERROR(IF(SUM($P15:S15)&lt;=-$P$8,0,-$P$8/MIN($F$9,$G$1-$P$2+1))*IF(T$2&lt;=MAX($F$9,$G$1),1,0),0)</f>
        <v>0</v>
      </c>
      <c r="U15" s="61">
        <f>+IFERROR(IF(SUM($P15:T15)&lt;=-$P$8,0,-$P$8/MIN($F$9,$G$1-$P$2+1))*IF(U$2&lt;=MAX($F$9,$G$1),1,0),0)</f>
        <v>0</v>
      </c>
      <c r="V15" s="61">
        <f>+IFERROR(IF(SUM($P15:U15)&lt;=-$P$8,0,-$P$8/MIN($F$9,$G$1-$P$2+1))*IF(V$2&lt;=MAX($F$9,$G$1),1,0),0)</f>
        <v>0</v>
      </c>
      <c r="W15" s="61">
        <f>+IFERROR(IF(SUM($P15:V15)&lt;=-$P$8,0,-$P$8/MIN($F$9,$G$1-$P$2+1))*IF(W$2&lt;=MAX($F$9,$G$1),1,0),0)</f>
        <v>0</v>
      </c>
      <c r="X15" s="61">
        <f>+IFERROR(IF(SUM($P15:W15)&lt;=-$P$8,0,-$P$8/MIN($F$9,$G$1-$P$2+1))*IF(X$2&lt;=MAX($F$9,$G$1),1,0),0)</f>
        <v>0</v>
      </c>
      <c r="Y15" s="61">
        <f>+IFERROR(IF(SUM($P15:X15)&lt;=-$P$8,0,-$P$8/MIN($F$9,$G$1-$P$2+1))*IF(Y$2&lt;=MAX($F$9,$G$1),1,0),0)</f>
        <v>0</v>
      </c>
      <c r="Z15" s="61">
        <f>+IFERROR(IF(SUM($P15:Y15)&lt;=-$P$8,0,-$P$8/MIN($F$9,$G$1-$P$2+1))*IF(Z$2&lt;=MAX($F$9,$G$1),1,0),0)</f>
        <v>0</v>
      </c>
      <c r="AA15" s="61">
        <f>+IFERROR(IF(SUM($P15:Z15)&lt;=-$P$8,0,-$P$8/MIN($F$9,$G$1-$P$2+1))*IF(AA$2&lt;=MAX($F$9,$G$1),1,0),0)</f>
        <v>0</v>
      </c>
      <c r="AB15" s="61">
        <f>+IFERROR(IF(SUM($P15:AA15)&lt;=-$P$8,0,-$P$8/MIN($F$9,$G$1-$P$2+1))*IF(AB$2&lt;=MAX($F$9,$G$1),1,0),0)</f>
        <v>0</v>
      </c>
      <c r="AC15" s="61">
        <f>+IFERROR(IF(SUM($P15:AB15)&lt;=-$P$8,0,-$P$8/MIN($F$9,$G$1-$P$2+1))*IF(AC$2&lt;=MAX($F$9,$G$1),1,0),0)</f>
        <v>0</v>
      </c>
      <c r="AD15" s="61">
        <f>+IFERROR(IF(SUM($P15:AC15)&lt;=-$P$8,0,-$P$8/MIN($F$9,$G$1-$P$2+1))*IF(AD$2&lt;=MAX($F$9,$G$1),1,0),0)</f>
        <v>0</v>
      </c>
      <c r="AE15" s="61">
        <f>+IFERROR(IF(SUM($P15:AD15)&lt;=-$P$8,0,-$P$8/MIN($F$9,$G$1-$P$2+1))*IF(AE$2&lt;=MAX($F$9,$G$1),1,0),0)</f>
        <v>0</v>
      </c>
      <c r="AF15" s="61">
        <f>+IFERROR(IF(SUM($P15:AE15)&lt;=-$P$8,0,-$P$8/MIN($F$9,$G$1-$P$2+1))*IF(AF$2&lt;=MAX($F$9,$G$1),1,0),0)</f>
        <v>0</v>
      </c>
      <c r="AG15" s="61">
        <f>+IFERROR(IF(SUM($P15:AF15)&lt;=-$P$8,0,-$P$8/MIN($F$9,$G$1-$P$2+1))*IF(AG$2&lt;=MAX($F$9,$G$1),1,0),0)</f>
        <v>0</v>
      </c>
      <c r="AH15" s="61">
        <f>+IFERROR(IF(SUM($P15:AG15)&lt;=-$P$8,0,-$P$8/MIN($F$9,$G$1-$P$2+1))*IF(AH$2&lt;=MAX($F$9,$G$1),1,0),0)</f>
        <v>0</v>
      </c>
      <c r="AI15" s="61">
        <f>+IFERROR(IF(SUM($P15:AH15)&lt;=-$P$8,0,-$P$8/MIN($F$9,$G$1-$P$2+1))*IF(AI$2&lt;=MAX($F$9,$G$1),1,0),0)</f>
        <v>0</v>
      </c>
    </row>
    <row r="16" spans="2:36" s="52" customFormat="1">
      <c r="D16" s="47"/>
      <c r="I16" s="52">
        <f t="shared" si="4"/>
        <v>8</v>
      </c>
      <c r="J16" s="62"/>
      <c r="K16" s="62"/>
      <c r="L16" s="62"/>
      <c r="M16" s="62"/>
      <c r="N16" s="62"/>
      <c r="O16" s="62"/>
      <c r="P16" s="62"/>
      <c r="Q16" s="61">
        <f>IFERROR(-Q$8/MIN($F$9,$G$1-Q$2+1),0)*IF(Q$2&lt;=MAX($F$9,$G$1),1,0)</f>
        <v>0</v>
      </c>
      <c r="R16" s="61">
        <f>+IFERROR(IF(SUM($Q16:Q16)&lt;=-$Q$8,0,-$Q$8/MIN($F$9,$G$1-$Q$2+1))*IF(R$2&lt;=MAX($F$9,$G$1),1,0),0)</f>
        <v>0</v>
      </c>
      <c r="S16" s="61">
        <f>+IFERROR(IF(SUM($Q16:R16)&lt;=-$Q$8,0,-$Q$8/MIN($F$9,$G$1-$Q$2+1))*IF(S$2&lt;=MAX($F$9,$G$1),1,0),0)</f>
        <v>0</v>
      </c>
      <c r="T16" s="61">
        <f>+IFERROR(IF(SUM($Q16:S16)&lt;=-$Q$8,0,-$Q$8/MIN($F$9,$G$1-$Q$2+1))*IF(T$2&lt;=MAX($F$9,$G$1),1,0),0)</f>
        <v>0</v>
      </c>
      <c r="U16" s="61">
        <f>+IFERROR(IF(SUM($Q16:T16)&lt;=-$Q$8,0,-$Q$8/MIN($F$9,$G$1-$Q$2+1))*IF(U$2&lt;=MAX($F$9,$G$1),1,0),0)</f>
        <v>0</v>
      </c>
      <c r="V16" s="61">
        <f>+IFERROR(IF(SUM($Q16:U16)&lt;=-$Q$8,0,-$Q$8/MIN($F$9,$G$1-$Q$2+1))*IF(V$2&lt;=MAX($F$9,$G$1),1,0),0)</f>
        <v>0</v>
      </c>
      <c r="W16" s="61">
        <f>+IFERROR(IF(SUM($Q16:V16)&lt;=-$Q$8,0,-$Q$8/MIN($F$9,$G$1-$Q$2+1))*IF(W$2&lt;=MAX($F$9,$G$1),1,0),0)</f>
        <v>0</v>
      </c>
      <c r="X16" s="61">
        <f>+IFERROR(IF(SUM($Q16:W16)&lt;=-$Q$8,0,-$Q$8/MIN($F$9,$G$1-$Q$2+1))*IF(X$2&lt;=MAX($F$9,$G$1),1,0),0)</f>
        <v>0</v>
      </c>
      <c r="Y16" s="61">
        <f>+IFERROR(IF(SUM($Q16:X16)&lt;=-$Q$8,0,-$Q$8/MIN($F$9,$G$1-$Q$2+1))*IF(Y$2&lt;=MAX($F$9,$G$1),1,0),0)</f>
        <v>0</v>
      </c>
      <c r="Z16" s="61">
        <f>+IFERROR(IF(SUM($Q16:Y16)&lt;=-$Q$8,0,-$Q$8/MIN($F$9,$G$1-$Q$2+1))*IF(Z$2&lt;=MAX($F$9,$G$1),1,0),0)</f>
        <v>0</v>
      </c>
      <c r="AA16" s="61">
        <f>+IFERROR(IF(SUM($Q16:Z16)&lt;=-$Q$8,0,-$Q$8/MIN($F$9,$G$1-$Q$2+1))*IF(AA$2&lt;=MAX($F$9,$G$1),1,0),0)</f>
        <v>0</v>
      </c>
      <c r="AB16" s="61">
        <f>+IFERROR(IF(SUM($Q16:AA16)&lt;=-$Q$8,0,-$Q$8/MIN($F$9,$G$1-$Q$2+1))*IF(AB$2&lt;=MAX($F$9,$G$1),1,0),0)</f>
        <v>0</v>
      </c>
      <c r="AC16" s="61">
        <f>+IFERROR(IF(SUM($Q16:AB16)&lt;=-$Q$8,0,-$Q$8/MIN($F$9,$G$1-$Q$2+1))*IF(AC$2&lt;=MAX($F$9,$G$1),1,0),0)</f>
        <v>0</v>
      </c>
      <c r="AD16" s="61">
        <f>+IFERROR(IF(SUM($Q16:AC16)&lt;=-$Q$8,0,-$Q$8/MIN($F$9,$G$1-$Q$2+1))*IF(AD$2&lt;=MAX($F$9,$G$1),1,0),0)</f>
        <v>0</v>
      </c>
      <c r="AE16" s="61">
        <f>+IFERROR(IF(SUM($Q16:AD16)&lt;=-$Q$8,0,-$Q$8/MIN($F$9,$G$1-$Q$2+1))*IF(AE$2&lt;=MAX($F$9,$G$1),1,0),0)</f>
        <v>0</v>
      </c>
      <c r="AF16" s="61">
        <f>+IFERROR(IF(SUM($Q16:AE16)&lt;=-$Q$8,0,-$Q$8/MIN($F$9,$G$1-$Q$2+1))*IF(AF$2&lt;=MAX($F$9,$G$1),1,0),0)</f>
        <v>0</v>
      </c>
      <c r="AG16" s="61">
        <f>+IFERROR(IF(SUM($Q16:AF16)&lt;=-$Q$8,0,-$Q$8/MIN($F$9,$G$1-$Q$2+1))*IF(AG$2&lt;=MAX($F$9,$G$1),1,0),0)</f>
        <v>0</v>
      </c>
      <c r="AH16" s="61">
        <f>+IFERROR(IF(SUM($Q16:AG16)&lt;=-$Q$8,0,-$Q$8/MIN($F$9,$G$1-$Q$2+1))*IF(AH$2&lt;=MAX($F$9,$G$1),1,0),0)</f>
        <v>0</v>
      </c>
      <c r="AI16" s="61">
        <f>+IFERROR(IF(SUM($Q16:AH16)&lt;=-$Q$8,0,-$Q$8/MIN($F$9,$G$1-$Q$2+1))*IF(AI$2&lt;=MAX($F$9,$G$1),1,0),0)</f>
        <v>0</v>
      </c>
    </row>
    <row r="17" spans="4:35" s="52" customFormat="1">
      <c r="D17" s="47"/>
      <c r="I17" s="52">
        <f t="shared" si="4"/>
        <v>9</v>
      </c>
      <c r="J17" s="62"/>
      <c r="K17" s="62"/>
      <c r="L17" s="62"/>
      <c r="M17" s="62"/>
      <c r="N17" s="62"/>
      <c r="O17" s="62"/>
      <c r="P17" s="62"/>
      <c r="Q17" s="62"/>
      <c r="R17" s="61">
        <f>IFERROR(-R$8/MIN($F$9,$G$1-R$2+1),0)*IF(R$2&lt;=MAX($F$9,$G$1),1,0)</f>
        <v>0</v>
      </c>
      <c r="S17" s="61">
        <f>+IFERROR(IF(SUM($R17:R17)&lt;=-$R$8,0,-$R$8/MIN($F$9,$G$1-$R$2+1))*IF(S$2&lt;=MAX($F$9,$G$1),1,0),0)</f>
        <v>0</v>
      </c>
      <c r="T17" s="61">
        <f>+IFERROR(IF(SUM($R17:S17)&lt;=-$R$8,0,-$R$8/MIN($F$9,$G$1-$R$2+1))*IF(T$2&lt;=MAX($F$9,$G$1),1,0),0)</f>
        <v>0</v>
      </c>
      <c r="U17" s="61">
        <f>+IFERROR(IF(SUM($R17:T17)&lt;=-$R$8,0,-$R$8/MIN($F$9,$G$1-$R$2+1))*IF(U$2&lt;=MAX($F$9,$G$1),1,0),0)</f>
        <v>0</v>
      </c>
      <c r="V17" s="61">
        <f>+IFERROR(IF(SUM($R17:U17)&lt;=-$R$8,0,-$R$8/MIN($F$9,$G$1-$R$2+1))*IF(V$2&lt;=MAX($F$9,$G$1),1,0),0)</f>
        <v>0</v>
      </c>
      <c r="W17" s="61">
        <f>+IFERROR(IF(SUM($R17:V17)&lt;=-$R$8,0,-$R$8/MIN($F$9,$G$1-$R$2+1))*IF(W$2&lt;=MAX($F$9,$G$1),1,0),0)</f>
        <v>0</v>
      </c>
      <c r="X17" s="61">
        <f>+IFERROR(IF(SUM($R17:W17)&lt;=-$R$8,0,-$R$8/MIN($F$9,$G$1-$R$2+1))*IF(X$2&lt;=MAX($F$9,$G$1),1,0),0)</f>
        <v>0</v>
      </c>
      <c r="Y17" s="61">
        <f>+IFERROR(IF(SUM($R17:X17)&lt;=-$R$8,0,-$R$8/MIN($F$9,$G$1-$R$2+1))*IF(Y$2&lt;=MAX($F$9,$G$1),1,0),0)</f>
        <v>0</v>
      </c>
      <c r="Z17" s="61">
        <f>+IFERROR(IF(SUM($R17:Y17)&lt;=-$R$8,0,-$R$8/MIN($F$9,$G$1-$R$2+1))*IF(Z$2&lt;=MAX($F$9,$G$1),1,0),0)</f>
        <v>0</v>
      </c>
      <c r="AA17" s="61">
        <f>+IFERROR(IF(SUM($R17:Z17)&lt;=-$R$8,0,-$R$8/MIN($F$9,$G$1-$R$2+1))*IF(AA$2&lt;=MAX($F$9,$G$1),1,0),0)</f>
        <v>0</v>
      </c>
      <c r="AB17" s="61">
        <f>+IFERROR(IF(SUM($R17:AA17)&lt;=-$R$8,0,-$R$8/MIN($F$9,$G$1-$R$2+1))*IF(AB$2&lt;=MAX($F$9,$G$1),1,0),0)</f>
        <v>0</v>
      </c>
      <c r="AC17" s="61">
        <f>+IFERROR(IF(SUM($R17:AB17)&lt;=-$R$8,0,-$R$8/MIN($F$9,$G$1-$R$2+1))*IF(AC$2&lt;=MAX($F$9,$G$1),1,0),0)</f>
        <v>0</v>
      </c>
      <c r="AD17" s="61">
        <f>+IFERROR(IF(SUM($R17:AC17)&lt;=-$R$8,0,-$R$8/MIN($F$9,$G$1-$R$2+1))*IF(AD$2&lt;=MAX($F$9,$G$1),1,0),0)</f>
        <v>0</v>
      </c>
      <c r="AE17" s="61">
        <f>+IFERROR(IF(SUM($R17:AD17)&lt;=-$R$8,0,-$R$8/MIN($F$9,$G$1-$R$2+1))*IF(AE$2&lt;=MAX($F$9,$G$1),1,0),0)</f>
        <v>0</v>
      </c>
      <c r="AF17" s="61">
        <f>+IFERROR(IF(SUM($R17:AE17)&lt;=-$R$8,0,-$R$8/MIN($F$9,$G$1-$R$2+1))*IF(AF$2&lt;=MAX($F$9,$G$1),1,0),0)</f>
        <v>0</v>
      </c>
      <c r="AG17" s="61">
        <f>+IFERROR(IF(SUM($R17:AF17)&lt;=-$R$8,0,-$R$8/MIN($F$9,$G$1-$R$2+1))*IF(AG$2&lt;=MAX($F$9,$G$1),1,0),0)</f>
        <v>0</v>
      </c>
      <c r="AH17" s="61">
        <f>+IFERROR(IF(SUM($R17:AG17)&lt;=-$R$8,0,-$R$8/MIN($F$9,$G$1-$R$2+1))*IF(AH$2&lt;=MAX($F$9,$G$1),1,0),0)</f>
        <v>0</v>
      </c>
      <c r="AI17" s="61">
        <f>+IFERROR(IF(SUM($R17:AH17)&lt;=-$R$8,0,-$R$8/MIN($F$9,$G$1-$R$2+1))*IF(AI$2&lt;=MAX($F$9,$G$1),1,0),0)</f>
        <v>0</v>
      </c>
    </row>
    <row r="18" spans="4:35" s="52" customFormat="1">
      <c r="D18" s="47"/>
      <c r="I18" s="52">
        <f t="shared" si="4"/>
        <v>10</v>
      </c>
      <c r="J18" s="62"/>
      <c r="K18" s="62"/>
      <c r="L18" s="62"/>
      <c r="M18" s="62"/>
      <c r="N18" s="62"/>
      <c r="O18" s="62"/>
      <c r="P18" s="62"/>
      <c r="Q18" s="62"/>
      <c r="R18" s="62"/>
      <c r="S18" s="61">
        <f>IFERROR(-S$8/MIN($F$9,$G$1-S$2+1),0)*IF(S$2&lt;=MAX($F$9,$G$1),1,0)</f>
        <v>0</v>
      </c>
      <c r="T18" s="61">
        <f>+IFERROR(IF(SUM($S18:S18)&lt;=-$S$8,0,-$S$8/MIN($F$9,$G$1-$S$2+1))*IF(T$2&lt;=MAX($F$9,$G$1),1,0),0)</f>
        <v>0</v>
      </c>
      <c r="U18" s="61">
        <f>+IFERROR(IF(SUM($S18:T18)&lt;=-$S$8,0,-$S$8/MIN($F$9,$G$1-$S$2+1))*IF(U$2&lt;=MAX($F$9,$G$1),1,0),0)</f>
        <v>0</v>
      </c>
      <c r="V18" s="61">
        <f>+IFERROR(IF(SUM($S18:U18)&lt;=-$S$8,0,-$S$8/MIN($F$9,$G$1-$S$2+1))*IF(V$2&lt;=MAX($F$9,$G$1),1,0),0)</f>
        <v>0</v>
      </c>
      <c r="W18" s="61">
        <f>+IFERROR(IF(SUM($S18:V18)&lt;=-$S$8,0,-$S$8/MIN($F$9,$G$1-$S$2+1))*IF(W$2&lt;=MAX($F$9,$G$1),1,0),0)</f>
        <v>0</v>
      </c>
      <c r="X18" s="61">
        <f>+IFERROR(IF(SUM($S18:W18)&lt;=-$S$8,0,-$S$8/MIN($F$9,$G$1-$S$2+1))*IF(X$2&lt;=MAX($F$9,$G$1),1,0),0)</f>
        <v>0</v>
      </c>
      <c r="Y18" s="61">
        <f>+IFERROR(IF(SUM($S18:X18)&lt;=-$S$8,0,-$S$8/MIN($F$9,$G$1-$S$2+1))*IF(Y$2&lt;=MAX($F$9,$G$1),1,0),0)</f>
        <v>0</v>
      </c>
      <c r="Z18" s="61">
        <f>+IFERROR(IF(SUM($S18:Y18)&lt;=-$S$8,0,-$S$8/MIN($F$9,$G$1-$S$2+1))*IF(Z$2&lt;=MAX($F$9,$G$1),1,0),0)</f>
        <v>0</v>
      </c>
      <c r="AA18" s="61">
        <f>+IFERROR(IF(SUM($S18:Z18)&lt;=-$S$8,0,-$S$8/MIN($F$9,$G$1-$S$2+1))*IF(AA$2&lt;=MAX($F$9,$G$1),1,0),0)</f>
        <v>0</v>
      </c>
      <c r="AB18" s="61">
        <f>+IFERROR(IF(SUM($S18:AA18)&lt;=-$S$8,0,-$S$8/MIN($F$9,$G$1-$S$2+1))*IF(AB$2&lt;=MAX($F$9,$G$1),1,0),0)</f>
        <v>0</v>
      </c>
      <c r="AC18" s="61">
        <f>+IFERROR(IF(SUM($S18:AB18)&lt;=-$S$8,0,-$S$8/MIN($F$9,$G$1-$S$2+1))*IF(AC$2&lt;=MAX($F$9,$G$1),1,0),0)</f>
        <v>0</v>
      </c>
      <c r="AD18" s="61">
        <f>+IFERROR(IF(SUM($S18:AC18)&lt;=-$S$8,0,-$S$8/MIN($F$9,$G$1-$S$2+1))*IF(AD$2&lt;=MAX($F$9,$G$1),1,0),0)</f>
        <v>0</v>
      </c>
      <c r="AE18" s="61">
        <f>+IFERROR(IF(SUM($S18:AD18)&lt;=-$S$8,0,-$S$8/MIN($F$9,$G$1-$S$2+1))*IF(AE$2&lt;=MAX($F$9,$G$1),1,0),0)</f>
        <v>0</v>
      </c>
      <c r="AF18" s="61">
        <f>+IFERROR(IF(SUM($S18:AE18)&lt;=-$S$8,0,-$S$8/MIN($F$9,$G$1-$S$2+1))*IF(AF$2&lt;=MAX($F$9,$G$1),1,0),0)</f>
        <v>0</v>
      </c>
      <c r="AG18" s="61">
        <f>+IFERROR(IF(SUM($S18:AF18)&lt;=-$S$8,0,-$S$8/MIN($F$9,$G$1-$S$2+1))*IF(AG$2&lt;=MAX($F$9,$G$1),1,0),0)</f>
        <v>0</v>
      </c>
      <c r="AH18" s="61">
        <f>+IFERROR(IF(SUM($S18:AG18)&lt;=-$S$8,0,-$S$8/MIN($F$9,$G$1-$S$2+1))*IF(AH$2&lt;=MAX($F$9,$G$1),1,0),0)</f>
        <v>0</v>
      </c>
      <c r="AI18" s="61">
        <f>+IFERROR(IF(SUM($S18:AH18)&lt;=-$S$8,0,-$S$8/MIN($F$9,$G$1-$S$2+1))*IF(AI$2&lt;=MAX($F$9,$G$1),1,0),0)</f>
        <v>0</v>
      </c>
    </row>
    <row r="19" spans="4:35" s="52" customFormat="1">
      <c r="D19" s="47"/>
      <c r="I19" s="52">
        <f t="shared" si="4"/>
        <v>11</v>
      </c>
      <c r="J19" s="62"/>
      <c r="K19" s="62"/>
      <c r="L19" s="62"/>
      <c r="M19" s="62"/>
      <c r="N19" s="62"/>
      <c r="O19" s="62"/>
      <c r="P19" s="62"/>
      <c r="Q19" s="62"/>
      <c r="R19" s="62"/>
      <c r="S19" s="62"/>
      <c r="T19" s="61">
        <f>IFERROR(-T$8/MIN($F$9,$G$1-T$2+1),0)*IF(T$2&lt;=MAX($F$9,$G$1),1,0)</f>
        <v>0</v>
      </c>
      <c r="U19" s="61">
        <f>+IFERROR(IF(SUM($T19:T19)&lt;=-$T$8,0,-$T$8/MIN($F$9,$G$1-$T$2+1))*IF(U$2&lt;=MAX($F$9,$G$1),1,0),0)</f>
        <v>0</v>
      </c>
      <c r="V19" s="61">
        <f>+IFERROR(IF(SUM($T19:U19)&lt;=-$T$8,0,-$T$8/MIN($F$9,$G$1-$T$2+1))*IF(V$2&lt;=MAX($F$9,$G$1),1,0),0)</f>
        <v>0</v>
      </c>
      <c r="W19" s="61">
        <f>+IFERROR(IF(SUM($T19:V19)&lt;=-$T$8,0,-$T$8/MIN($F$9,$G$1-$T$2+1))*IF(W$2&lt;=MAX($F$9,$G$1),1,0),0)</f>
        <v>0</v>
      </c>
      <c r="X19" s="61">
        <f>+IFERROR(IF(SUM($T19:W19)&lt;=-$T$8,0,-$T$8/MIN($F$9,$G$1-$T$2+1))*IF(X$2&lt;=MAX($F$9,$G$1),1,0),0)</f>
        <v>0</v>
      </c>
      <c r="Y19" s="61">
        <f>+IFERROR(IF(SUM($T19:X19)&lt;=-$T$8,0,-$T$8/MIN($F$9,$G$1-$T$2+1))*IF(Y$2&lt;=MAX($F$9,$G$1),1,0),0)</f>
        <v>0</v>
      </c>
      <c r="Z19" s="61">
        <f>+IFERROR(IF(SUM($T19:Y19)&lt;=-$T$8,0,-$T$8/MIN($F$9,$G$1-$T$2+1))*IF(Z$2&lt;=MAX($F$9,$G$1),1,0),0)</f>
        <v>0</v>
      </c>
      <c r="AA19" s="61">
        <f>+IFERROR(IF(SUM($T19:Z19)&lt;=-$T$8,0,-$T$8/MIN($F$9,$G$1-$T$2+1))*IF(AA$2&lt;=MAX($F$9,$G$1),1,0),0)</f>
        <v>0</v>
      </c>
      <c r="AB19" s="61">
        <f>+IFERROR(IF(SUM($T19:AA19)&lt;=-$T$8,0,-$T$8/MIN($F$9,$G$1-$T$2+1))*IF(AB$2&lt;=MAX($F$9,$G$1),1,0),0)</f>
        <v>0</v>
      </c>
      <c r="AC19" s="61">
        <f>+IFERROR(IF(SUM($T19:AB19)&lt;=-$T$8,0,-$T$8/MIN($F$9,$G$1-$T$2+1))*IF(AC$2&lt;=MAX($F$9,$G$1),1,0),0)</f>
        <v>0</v>
      </c>
      <c r="AD19" s="61">
        <f>+IFERROR(IF(SUM($T19:AC19)&lt;=-$T$8,0,-$T$8/MIN($F$9,$G$1-$T$2+1))*IF(AD$2&lt;=MAX($F$9,$G$1),1,0),0)</f>
        <v>0</v>
      </c>
      <c r="AE19" s="61">
        <f>+IFERROR(IF(SUM($T19:AD19)&lt;=-$T$8,0,-$T$8/MIN($F$9,$G$1-$T$2+1))*IF(AE$2&lt;=MAX($F$9,$G$1),1,0),0)</f>
        <v>0</v>
      </c>
      <c r="AF19" s="61">
        <f>+IFERROR(IF(SUM($T19:AE19)&lt;=-$T$8,0,-$T$8/MIN($F$9,$G$1-$T$2+1))*IF(AF$2&lt;=MAX($F$9,$G$1),1,0),0)</f>
        <v>0</v>
      </c>
      <c r="AG19" s="61">
        <f>+IFERROR(IF(SUM($T19:AF19)&lt;=-$T$8,0,-$T$8/MIN($F$9,$G$1-$T$2+1))*IF(AG$2&lt;=MAX($F$9,$G$1),1,0),0)</f>
        <v>0</v>
      </c>
      <c r="AH19" s="61">
        <f>+IFERROR(IF(SUM($T19:AG19)&lt;=-$T$8,0,-$T$8/MIN($F$9,$G$1-$T$2+1))*IF(AH$2&lt;=MAX($F$9,$G$1),1,0),0)</f>
        <v>0</v>
      </c>
      <c r="AI19" s="61">
        <f>+IFERROR(IF(SUM($T19:AH19)&lt;=-$T$8,0,-$T$8/MIN($F$9,$G$1-$T$2+1))*IF(AI$2&lt;=MAX($F$9,$G$1),1,0),0)</f>
        <v>0</v>
      </c>
    </row>
    <row r="20" spans="4:35" s="52" customFormat="1">
      <c r="D20" s="47"/>
      <c r="I20" s="52">
        <f t="shared" si="4"/>
        <v>12</v>
      </c>
      <c r="J20" s="62"/>
      <c r="K20" s="62"/>
      <c r="L20" s="62"/>
      <c r="M20" s="62"/>
      <c r="N20" s="62"/>
      <c r="O20" s="62"/>
      <c r="P20" s="62"/>
      <c r="Q20" s="62"/>
      <c r="R20" s="62"/>
      <c r="S20" s="62"/>
      <c r="T20" s="62"/>
      <c r="U20" s="61">
        <f>IFERROR(-U$8/MIN($F$9,$G$1-U$2+1),0)*IF(U$2&lt;=MAX($F$9,$G$1),1,0)</f>
        <v>0</v>
      </c>
      <c r="V20" s="61">
        <f>+IFERROR(IF(SUM($U20:U20)&lt;=-$U$8,0,-$U$8/MIN($F$9,$G$1-$U$2+1))*IF(V$2&lt;=MAX($F$9,$G$1),1,0),0)</f>
        <v>0</v>
      </c>
      <c r="W20" s="61">
        <f>+IFERROR(IF(SUM($U20:V20)&lt;=-$U$8,0,-$U$8/MIN($F$9,$G$1-$U$2+1))*IF(W$2&lt;=MAX($F$9,$G$1),1,0),0)</f>
        <v>0</v>
      </c>
      <c r="X20" s="61">
        <f>+IFERROR(IF(SUM($U20:W20)&lt;=-$U$8,0,-$U$8/MIN($F$9,$G$1-$U$2+1))*IF(X$2&lt;=MAX($F$9,$G$1),1,0),0)</f>
        <v>0</v>
      </c>
      <c r="Y20" s="61">
        <f>+IFERROR(IF(SUM($U20:X20)&lt;=-$U$8,0,-$U$8/MIN($F$9,$G$1-$U$2+1))*IF(Y$2&lt;=MAX($F$9,$G$1),1,0),0)</f>
        <v>0</v>
      </c>
      <c r="Z20" s="61">
        <f>+IFERROR(IF(SUM($U20:Y20)&lt;=-$U$8,0,-$U$8/MIN($F$9,$G$1-$U$2+1))*IF(Z$2&lt;=MAX($F$9,$G$1),1,0),0)</f>
        <v>0</v>
      </c>
      <c r="AA20" s="61">
        <f>+IFERROR(IF(SUM($U20:Z20)&lt;=-$U$8,0,-$U$8/MIN($F$9,$G$1-$U$2+1))*IF(AA$2&lt;=MAX($F$9,$G$1),1,0),0)</f>
        <v>0</v>
      </c>
      <c r="AB20" s="61">
        <f>+IFERROR(IF(SUM($U20:AA20)&lt;=-$U$8,0,-$U$8/MIN($F$9,$G$1-$U$2+1))*IF(AB$2&lt;=MAX($F$9,$G$1),1,0),0)</f>
        <v>0</v>
      </c>
      <c r="AC20" s="61">
        <f>+IFERROR(IF(SUM($U20:AB20)&lt;=-$U$8,0,-$U$8/MIN($F$9,$G$1-$U$2+1))*IF(AC$2&lt;=MAX($F$9,$G$1),1,0),0)</f>
        <v>0</v>
      </c>
      <c r="AD20" s="61">
        <f>+IFERROR(IF(SUM($U20:AC20)&lt;=-$U$8,0,-$U$8/MIN($F$9,$G$1-$U$2+1))*IF(AD$2&lt;=MAX($F$9,$G$1),1,0),0)</f>
        <v>0</v>
      </c>
      <c r="AE20" s="61">
        <f>+IFERROR(IF(SUM($U20:AD20)&lt;=-$U$8,0,-$U$8/MIN($F$9,$G$1-$U$2+1))*IF(AE$2&lt;=MAX($F$9,$G$1),1,0),0)</f>
        <v>0</v>
      </c>
      <c r="AF20" s="61">
        <f>+IFERROR(IF(SUM($U20:AE20)&lt;=-$U$8,0,-$U$8/MIN($F$9,$G$1-$U$2+1))*IF(AF$2&lt;=MAX($F$9,$G$1),1,0),0)</f>
        <v>0</v>
      </c>
      <c r="AG20" s="61">
        <f>+IFERROR(IF(SUM($U20:AF20)&lt;=-$U$8,0,-$U$8/MIN($F$9,$G$1-$U$2+1))*IF(AG$2&lt;=MAX($F$9,$G$1),1,0),0)</f>
        <v>0</v>
      </c>
      <c r="AH20" s="61">
        <f>+IFERROR(IF(SUM($U20:AG20)&lt;=-$U$8,0,-$U$8/MIN($F$9,$G$1-$U$2+1))*IF(AH$2&lt;=MAX($F$9,$G$1),1,0),0)</f>
        <v>0</v>
      </c>
      <c r="AI20" s="61">
        <f>+IFERROR(IF(SUM($U20:AH20)&lt;=-$U$8,0,-$U$8/MIN($F$9,$G$1-$U$2+1))*IF(AI$2&lt;=MAX($F$9,$G$1),1,0),0)</f>
        <v>0</v>
      </c>
    </row>
    <row r="21" spans="4:35" s="52" customFormat="1">
      <c r="D21" s="47"/>
      <c r="I21" s="52">
        <f t="shared" si="4"/>
        <v>13</v>
      </c>
      <c r="J21" s="62"/>
      <c r="K21" s="62"/>
      <c r="L21" s="62"/>
      <c r="M21" s="62"/>
      <c r="N21" s="62"/>
      <c r="O21" s="62"/>
      <c r="P21" s="62"/>
      <c r="Q21" s="62"/>
      <c r="R21" s="62"/>
      <c r="S21" s="62"/>
      <c r="T21" s="62"/>
      <c r="U21" s="62"/>
      <c r="V21" s="61">
        <f>IFERROR(-V$8/MIN($F$9,$G$1-V$2+1),0)*IF(V$2&lt;=MAX($F$9,$G$1),1,0)</f>
        <v>0</v>
      </c>
      <c r="W21" s="61">
        <f>+IFERROR(IF(SUM($V21:V21)&lt;=-$V$8,0,-$V$8/MIN($F$9,$G$1-$V$2+1))*IF(W$2&lt;=MAX($F$9,$G$1),1,0),0)</f>
        <v>0</v>
      </c>
      <c r="X21" s="61">
        <f>+IFERROR(IF(SUM($V21:W21)&lt;=-$V$8,0,-$V$8/MIN($F$9,$G$1-$V$2+1))*IF(X$2&lt;=MAX($F$9,$G$1),1,0),0)</f>
        <v>0</v>
      </c>
      <c r="Y21" s="61">
        <f>+IFERROR(IF(SUM($V21:X21)&lt;=-$V$8,0,-$V$8/MIN($F$9,$G$1-$V$2+1))*IF(Y$2&lt;=MAX($F$9,$G$1),1,0),0)</f>
        <v>0</v>
      </c>
      <c r="Z21" s="61">
        <f>+IFERROR(IF(SUM($V21:Y21)&lt;=-$V$8,0,-$V$8/MIN($F$9,$G$1-$V$2+1))*IF(Z$2&lt;=MAX($F$9,$G$1),1,0),0)</f>
        <v>0</v>
      </c>
      <c r="AA21" s="61">
        <f>+IFERROR(IF(SUM($V21:Z21)&lt;=-$V$8,0,-$V$8/MIN($F$9,$G$1-$V$2+1))*IF(AA$2&lt;=MAX($F$9,$G$1),1,0),0)</f>
        <v>0</v>
      </c>
      <c r="AB21" s="61">
        <f>+IFERROR(IF(SUM($V21:AA21)&lt;=-$V$8,0,-$V$8/MIN($F$9,$G$1-$V$2+1))*IF(AB$2&lt;=MAX($F$9,$G$1),1,0),0)</f>
        <v>0</v>
      </c>
      <c r="AC21" s="61">
        <f>+IFERROR(IF(SUM($V21:AB21)&lt;=-$V$8,0,-$V$8/MIN($F$9,$G$1-$V$2+1))*IF(AC$2&lt;=MAX($F$9,$G$1),1,0),0)</f>
        <v>0</v>
      </c>
      <c r="AD21" s="61">
        <f>+IFERROR(IF(SUM($V21:AC21)&lt;=-$V$8,0,-$V$8/MIN($F$9,$G$1-$V$2+1))*IF(AD$2&lt;=MAX($F$9,$G$1),1,0),0)</f>
        <v>0</v>
      </c>
      <c r="AE21" s="61">
        <f>+IFERROR(IF(SUM($V21:AD21)&lt;=-$V$8,0,-$V$8/MIN($F$9,$G$1-$V$2+1))*IF(AE$2&lt;=MAX($F$9,$G$1),1,0),0)</f>
        <v>0</v>
      </c>
      <c r="AF21" s="61">
        <f>+IFERROR(IF(SUM($V21:AE21)&lt;=-$V$8,0,-$V$8/MIN($F$9,$G$1-$V$2+1))*IF(AF$2&lt;=MAX($F$9,$G$1),1,0),0)</f>
        <v>0</v>
      </c>
      <c r="AG21" s="61">
        <f>+IFERROR(IF(SUM($V21:AF21)&lt;=-$V$8,0,-$V$8/MIN($F$9,$G$1-$V$2+1))*IF(AG$2&lt;=MAX($F$9,$G$1),1,0),0)</f>
        <v>0</v>
      </c>
      <c r="AH21" s="61">
        <f>+IFERROR(IF(SUM($V21:AG21)&lt;=-$V$8,0,-$V$8/MIN($F$9,$G$1-$V$2+1))*IF(AH$2&lt;=MAX($F$9,$G$1),1,0),0)</f>
        <v>0</v>
      </c>
      <c r="AI21" s="61">
        <f>+IFERROR(IF(SUM($V21:AH21)&lt;=-$V$8,0,-$V$8/MIN($F$9,$G$1-$V$2+1))*IF(AI$2&lt;=MAX($F$9,$G$1),1,0),0)</f>
        <v>0</v>
      </c>
    </row>
    <row r="22" spans="4:35" s="52" customFormat="1">
      <c r="D22" s="47"/>
      <c r="I22" s="52">
        <f t="shared" si="4"/>
        <v>14</v>
      </c>
      <c r="J22" s="62"/>
      <c r="K22" s="62"/>
      <c r="L22" s="62"/>
      <c r="M22" s="62"/>
      <c r="N22" s="62"/>
      <c r="O22" s="62"/>
      <c r="P22" s="62"/>
      <c r="Q22" s="62"/>
      <c r="R22" s="62"/>
      <c r="S22" s="62"/>
      <c r="T22" s="62"/>
      <c r="U22" s="62"/>
      <c r="V22" s="62"/>
      <c r="W22" s="61">
        <f>IFERROR(-W$8/MIN($F$9,$G$1-W$2+1),0)*IF(W$2&lt;=MAX($F$9,$G$1),1,0)</f>
        <v>0</v>
      </c>
      <c r="X22" s="61">
        <f>+IFERROR(IF(SUM($W22:W22)&lt;=-$W$8,0,-$W$8/MIN($F$9,$G$1-$W$2+1))*IF(X$2&lt;=MAX($F$9,$G$1),1,0),0)</f>
        <v>0</v>
      </c>
      <c r="Y22" s="61">
        <f>+IFERROR(IF(SUM($W22:X22)&lt;=-$W$8,0,-$W$8/MIN($F$9,$G$1-$W$2+1))*IF(Y$2&lt;=MAX($F$9,$G$1),1,0),0)</f>
        <v>0</v>
      </c>
      <c r="Z22" s="61">
        <f>+IFERROR(IF(SUM($W22:Y22)&lt;=-$W$8,0,-$W$8/MIN($F$9,$G$1-$W$2+1))*IF(Z$2&lt;=MAX($F$9,$G$1),1,0),0)</f>
        <v>0</v>
      </c>
      <c r="AA22" s="61">
        <f>+IFERROR(IF(SUM($W22:Z22)&lt;=-$W$8,0,-$W$8/MIN($F$9,$G$1-$W$2+1))*IF(AA$2&lt;=MAX($F$9,$G$1),1,0),0)</f>
        <v>0</v>
      </c>
      <c r="AB22" s="61">
        <f>+IFERROR(IF(SUM($W22:AA22)&lt;=-$W$8,0,-$W$8/MIN($F$9,$G$1-$W$2+1))*IF(AB$2&lt;=MAX($F$9,$G$1),1,0),0)</f>
        <v>0</v>
      </c>
      <c r="AC22" s="61">
        <f>+IFERROR(IF(SUM($W22:AB22)&lt;=-$W$8,0,-$W$8/MIN($F$9,$G$1-$W$2+1))*IF(AC$2&lt;=MAX($F$9,$G$1),1,0),0)</f>
        <v>0</v>
      </c>
      <c r="AD22" s="61">
        <f>+IFERROR(IF(SUM($W22:AC22)&lt;=-$W$8,0,-$W$8/MIN($F$9,$G$1-$W$2+1))*IF(AD$2&lt;=MAX($F$9,$G$1),1,0),0)</f>
        <v>0</v>
      </c>
      <c r="AE22" s="61">
        <f>+IFERROR(IF(SUM($W22:AD22)&lt;=-$W$8,0,-$W$8/MIN($F$9,$G$1-$W$2+1))*IF(AE$2&lt;=MAX($F$9,$G$1),1,0),0)</f>
        <v>0</v>
      </c>
      <c r="AF22" s="61">
        <f>+IFERROR(IF(SUM($W22:AE22)&lt;=-$W$8,0,-$W$8/MIN($F$9,$G$1-$W$2+1))*IF(AF$2&lt;=MAX($F$9,$G$1),1,0),0)</f>
        <v>0</v>
      </c>
      <c r="AG22" s="61">
        <f>+IFERROR(IF(SUM($W22:AF22)&lt;=-$W$8,0,-$W$8/MIN($F$9,$G$1-$W$2+1))*IF(AG$2&lt;=MAX($F$9,$G$1),1,0),0)</f>
        <v>0</v>
      </c>
      <c r="AH22" s="61">
        <f>+IFERROR(IF(SUM($W22:AG22)&lt;=-$W$8,0,-$W$8/MIN($F$9,$G$1-$W$2+1))*IF(AH$2&lt;=MAX($F$9,$G$1),1,0),0)</f>
        <v>0</v>
      </c>
      <c r="AI22" s="61">
        <f>+IFERROR(IF(SUM($W22:AH22)&lt;=-$W$8,0,-$W$8/MIN($F$9,$G$1-$W$2+1))*IF(AI$2&lt;=MAX($F$9,$G$1),1,0),0)</f>
        <v>0</v>
      </c>
    </row>
    <row r="23" spans="4:35" s="52" customFormat="1">
      <c r="D23" s="47"/>
      <c r="I23" s="52">
        <f t="shared" si="4"/>
        <v>15</v>
      </c>
      <c r="J23" s="62"/>
      <c r="K23" s="62"/>
      <c r="L23" s="62"/>
      <c r="M23" s="62"/>
      <c r="N23" s="62"/>
      <c r="O23" s="62"/>
      <c r="P23" s="62"/>
      <c r="Q23" s="62"/>
      <c r="R23" s="62"/>
      <c r="S23" s="62"/>
      <c r="T23" s="62"/>
      <c r="U23" s="62"/>
      <c r="V23" s="62"/>
      <c r="W23" s="62"/>
      <c r="X23" s="61">
        <f>IFERROR(-X$8/MIN($F$9,$G$1-X$2+1),0)*IF(X$2&lt;=MAX($F$9,$G$1),1,0)</f>
        <v>0</v>
      </c>
      <c r="Y23" s="61">
        <f>+IFERROR(IF(SUM($X23:X23)&lt;=-$X$8,0,-$X$8/MIN($F$9,$G$1-$X$2+1))*IF(Y$2&lt;=MAX($F$9,$G$1),1,0),0)</f>
        <v>0</v>
      </c>
      <c r="Z23" s="61">
        <f>+IFERROR(IF(SUM($X23:Y23)&lt;=-$X$8,0,-$X$8/MIN($F$9,$G$1-$X$2+1))*IF(Z$2&lt;=MAX($F$9,$G$1),1,0),0)</f>
        <v>0</v>
      </c>
      <c r="AA23" s="61">
        <f>+IFERROR(IF(SUM($X23:Z23)&lt;=-$X$8,0,-$X$8/MIN($F$9,$G$1-$X$2+1))*IF(AA$2&lt;=MAX($F$9,$G$1),1,0),0)</f>
        <v>0</v>
      </c>
      <c r="AB23" s="61">
        <f>+IFERROR(IF(SUM($X23:AA23)&lt;=-$X$8,0,-$X$8/MIN($F$9,$G$1-$X$2+1))*IF(AB$2&lt;=MAX($F$9,$G$1),1,0),0)</f>
        <v>0</v>
      </c>
      <c r="AC23" s="61">
        <f>+IFERROR(IF(SUM($X23:AB23)&lt;=-$X$8,0,-$X$8/MIN($F$9,$G$1-$X$2+1))*IF(AC$2&lt;=MAX($F$9,$G$1),1,0),0)</f>
        <v>0</v>
      </c>
      <c r="AD23" s="61">
        <f>+IFERROR(IF(SUM($X23:AC23)&lt;=-$X$8,0,-$X$8/MIN($F$9,$G$1-$X$2+1))*IF(AD$2&lt;=MAX($F$9,$G$1),1,0),0)</f>
        <v>0</v>
      </c>
      <c r="AE23" s="61">
        <f>+IFERROR(IF(SUM($X23:AD23)&lt;=-$X$8,0,-$X$8/MIN($F$9,$G$1-$X$2+1))*IF(AE$2&lt;=MAX($F$9,$G$1),1,0),0)</f>
        <v>0</v>
      </c>
      <c r="AF23" s="61">
        <f>+IFERROR(IF(SUM($X23:AE23)&lt;=-$X$8,0,-$X$8/MIN($F$9,$G$1-$X$2+1))*IF(AF$2&lt;=MAX($F$9,$G$1),1,0),0)</f>
        <v>0</v>
      </c>
      <c r="AG23" s="61">
        <f>+IFERROR(IF(SUM($X23:AF23)&lt;=-$X$8,0,-$X$8/MIN($F$9,$G$1-$X$2+1))*IF(AG$2&lt;=MAX($F$9,$G$1),1,0),0)</f>
        <v>0</v>
      </c>
      <c r="AH23" s="61">
        <f>+IFERROR(IF(SUM($X23:AG23)&lt;=-$X$8,0,-$X$8/MIN($F$9,$G$1-$X$2+1))*IF(AH$2&lt;=MAX($F$9,$G$1),1,0),0)</f>
        <v>0</v>
      </c>
      <c r="AI23" s="61">
        <f>+IFERROR(IF(SUM($X23:AH23)&lt;=-$X$8,0,-$X$8/MIN($F$9,$G$1-$X$2+1))*IF(AI$2&lt;=MAX($F$9,$G$1),1,0),0)</f>
        <v>0</v>
      </c>
    </row>
    <row r="24" spans="4:35" s="52" customFormat="1">
      <c r="D24" s="47"/>
      <c r="I24" s="52">
        <f t="shared" si="4"/>
        <v>16</v>
      </c>
      <c r="J24" s="62"/>
      <c r="K24" s="62"/>
      <c r="L24" s="62"/>
      <c r="M24" s="62"/>
      <c r="N24" s="62"/>
      <c r="O24" s="62"/>
      <c r="P24" s="62"/>
      <c r="Q24" s="62"/>
      <c r="R24" s="62"/>
      <c r="S24" s="62"/>
      <c r="T24" s="62"/>
      <c r="U24" s="62"/>
      <c r="V24" s="62"/>
      <c r="W24" s="62"/>
      <c r="X24" s="62"/>
      <c r="Y24" s="61">
        <f>IFERROR(-Y$8/MIN($F$9,$G$1-Y$2+1),0)*IF(Y$2&lt;=MAX($F$9,$G$1),1,0)</f>
        <v>0</v>
      </c>
      <c r="Z24" s="61">
        <f>+IFERROR(IF(SUM($Y24:Y24)&lt;=-$Y$8,0,-$Y$8/MIN($F$9,$G$1-$Y$2+1))*IF(Z$2&lt;=MAX($F$9,$G$1),1,0),0)</f>
        <v>0</v>
      </c>
      <c r="AA24" s="61">
        <f>+IFERROR(IF(SUM($Y24:Z24)&lt;=-$Y$8,0,-$Y$8/MIN($F$9,$G$1-$Y$2+1))*IF(AA$2&lt;=MAX($F$9,$G$1),1,0),0)</f>
        <v>0</v>
      </c>
      <c r="AB24" s="61">
        <f>+IFERROR(IF(SUM($Y24:AA24)&lt;=-$Y$8,0,-$Y$8/MIN($F$9,$G$1-$Y$2+1))*IF(AB$2&lt;=MAX($F$9,$G$1),1,0),0)</f>
        <v>0</v>
      </c>
      <c r="AC24" s="61">
        <f>+IFERROR(IF(SUM($Y24:AB24)&lt;=-$Y$8,0,-$Y$8/MIN($F$9,$G$1-$Y$2+1))*IF(AC$2&lt;=MAX($F$9,$G$1),1,0),0)</f>
        <v>0</v>
      </c>
      <c r="AD24" s="61">
        <f>+IFERROR(IF(SUM($Y24:AC24)&lt;=-$Y$8,0,-$Y$8/MIN($F$9,$G$1-$Y$2+1))*IF(AD$2&lt;=MAX($F$9,$G$1),1,0),0)</f>
        <v>0</v>
      </c>
      <c r="AE24" s="61">
        <f>+IFERROR(IF(SUM($Y24:AD24)&lt;=-$Y$8,0,-$Y$8/MIN($F$9,$G$1-$Y$2+1))*IF(AE$2&lt;=MAX($F$9,$G$1),1,0),0)</f>
        <v>0</v>
      </c>
      <c r="AF24" s="61">
        <f>+IFERROR(IF(SUM($Y24:AE24)&lt;=-$Y$8,0,-$Y$8/MIN($F$9,$G$1-$Y$2+1))*IF(AF$2&lt;=MAX($F$9,$G$1),1,0),0)</f>
        <v>0</v>
      </c>
      <c r="AG24" s="61">
        <f>+IFERROR(IF(SUM($Y24:AF24)&lt;=-$Y$8,0,-$Y$8/MIN($F$9,$G$1-$Y$2+1))*IF(AG$2&lt;=MAX($F$9,$G$1),1,0),0)</f>
        <v>0</v>
      </c>
      <c r="AH24" s="61">
        <f>+IFERROR(IF(SUM($Y24:AG24)&lt;=-$Y$8,0,-$Y$8/MIN($F$9,$G$1-$Y$2+1))*IF(AH$2&lt;=MAX($F$9,$G$1),1,0),0)</f>
        <v>0</v>
      </c>
      <c r="AI24" s="61">
        <f>+IFERROR(IF(SUM($Y24:AH24)&lt;=-$Y$8,0,-$Y$8/MIN($F$9,$G$1-$Y$2+1))*IF(AI$2&lt;=MAX($F$9,$G$1),1,0),0)</f>
        <v>0</v>
      </c>
    </row>
    <row r="25" spans="4:35" s="52" customFormat="1">
      <c r="D25" s="47"/>
      <c r="I25" s="52">
        <f t="shared" si="4"/>
        <v>17</v>
      </c>
      <c r="J25" s="62"/>
      <c r="K25" s="62"/>
      <c r="L25" s="62"/>
      <c r="M25" s="62"/>
      <c r="N25" s="62"/>
      <c r="O25" s="62"/>
      <c r="P25" s="62"/>
      <c r="Q25" s="62"/>
      <c r="R25" s="62"/>
      <c r="S25" s="62"/>
      <c r="T25" s="62"/>
      <c r="U25" s="62"/>
      <c r="V25" s="62"/>
      <c r="W25" s="62"/>
      <c r="X25" s="62"/>
      <c r="Y25" s="62"/>
      <c r="Z25" s="61">
        <f>IFERROR(-Z$8/MIN($F$9,$G$1-Z$2+1),0)*IF(Z$2&lt;=MAX($F$9,$G$1),1,0)</f>
        <v>0</v>
      </c>
      <c r="AA25" s="61">
        <f>+IFERROR(IF(SUM($Z25:Z25)&lt;=-$Z$8,0,-$Z$8/MIN($F$9,$G$1-$Z$2+1))*IF(AA$2&lt;=MAX($F$9,$G$1),1,0),0)</f>
        <v>0</v>
      </c>
      <c r="AB25" s="61">
        <f>+IFERROR(IF(SUM($Z25:AA25)&lt;=-$Z$8,0,-$Z$8/MIN($F$9,$G$1-$Z$2+1))*IF(AB$2&lt;=MAX($F$9,$G$1),1,0),0)</f>
        <v>0</v>
      </c>
      <c r="AC25" s="61">
        <f>+IFERROR(IF(SUM($Z25:AB25)&lt;=-$Z$8,0,-$Z$8/MIN($F$9,$G$1-$Z$2+1))*IF(AC$2&lt;=MAX($F$9,$G$1),1,0),0)</f>
        <v>0</v>
      </c>
      <c r="AD25" s="61">
        <f>+IFERROR(IF(SUM($Z25:AC25)&lt;=-$Z$8,0,-$Z$8/MIN($F$9,$G$1-$Z$2+1))*IF(AD$2&lt;=MAX($F$9,$G$1),1,0),0)</f>
        <v>0</v>
      </c>
      <c r="AE25" s="61">
        <f>+IFERROR(IF(SUM($Z25:AD25)&lt;=-$Z$8,0,-$Z$8/MIN($F$9,$G$1-$Z$2+1))*IF(AE$2&lt;=MAX($F$9,$G$1),1,0),0)</f>
        <v>0</v>
      </c>
      <c r="AF25" s="61">
        <f>+IFERROR(IF(SUM($Z25:AE25)&lt;=-$Z$8,0,-$Z$8/MIN($F$9,$G$1-$Z$2+1))*IF(AF$2&lt;=MAX($F$9,$G$1),1,0),0)</f>
        <v>0</v>
      </c>
      <c r="AG25" s="61">
        <f>+IFERROR(IF(SUM($Z25:AF25)&lt;=-$Z$8,0,-$Z$8/MIN($F$9,$G$1-$Z$2+1))*IF(AG$2&lt;=MAX($F$9,$G$1),1,0),0)</f>
        <v>0</v>
      </c>
      <c r="AH25" s="61">
        <f>+IFERROR(IF(SUM($Z25:AG25)&lt;=-$Z$8,0,-$Z$8/MIN($F$9,$G$1-$Z$2+1))*IF(AH$2&lt;=MAX($F$9,$G$1),1,0),0)</f>
        <v>0</v>
      </c>
      <c r="AI25" s="61">
        <f>+IFERROR(IF(SUM($Z25:AH25)&lt;=-$Z$8,0,-$Z$8/MIN($F$9,$G$1-$Z$2+1))*IF(AI$2&lt;=MAX($F$9,$G$1),1,0),0)</f>
        <v>0</v>
      </c>
    </row>
    <row r="26" spans="4:35" s="52" customFormat="1">
      <c r="D26" s="47"/>
      <c r="I26" s="52">
        <f t="shared" si="4"/>
        <v>18</v>
      </c>
      <c r="J26" s="62"/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62"/>
      <c r="V26" s="62"/>
      <c r="W26" s="62"/>
      <c r="X26" s="62"/>
      <c r="Y26" s="62"/>
      <c r="Z26" s="62"/>
      <c r="AA26" s="61">
        <f>IFERROR(-AA$8/MIN($F$9,$G$1-AA$2+1),0)*IF(AA$2&lt;=MAX($F$9,$G$1),1,0)</f>
        <v>0</v>
      </c>
      <c r="AB26" s="61">
        <f>+IFERROR(IF(SUM($AA26:AA26)&lt;=-$AA$8,0,-$AA$8/MIN($F$9,$G$1-$AA$2+1))*IF(AB$2&lt;=MAX($F$9,$G$1),1,0),0)</f>
        <v>0</v>
      </c>
      <c r="AC26" s="61">
        <f>+IFERROR(IF(SUM($AA26:AB26)&lt;=-$AA$8,0,-$AA$8/MIN($F$9,$G$1-$AA$2+1))*IF(AC$2&lt;=MAX($F$9,$G$1),1,0),0)</f>
        <v>0</v>
      </c>
      <c r="AD26" s="61">
        <f>+IFERROR(IF(SUM($AA26:AC26)&lt;=-$AA$8,0,-$AA$8/MIN($F$9,$G$1-$AA$2+1))*IF(AD$2&lt;=MAX($F$9,$G$1),1,0),0)</f>
        <v>0</v>
      </c>
      <c r="AE26" s="61">
        <f>+IFERROR(IF(SUM($AA26:AD26)&lt;=-$AA$8,0,-$AA$8/MIN($F$9,$G$1-$AA$2+1))*IF(AE$2&lt;=MAX($F$9,$G$1),1,0),0)</f>
        <v>0</v>
      </c>
      <c r="AF26" s="61">
        <f>+IFERROR(IF(SUM($AA26:AE26)&lt;=-$AA$8,0,-$AA$8/MIN($F$9,$G$1-$AA$2+1))*IF(AF$2&lt;=MAX($F$9,$G$1),1,0),0)</f>
        <v>0</v>
      </c>
      <c r="AG26" s="61">
        <f>+IFERROR(IF(SUM($AA26:AF26)&lt;=-$AA$8,0,-$AA$8/MIN($F$9,$G$1-$AA$2+1))*IF(AG$2&lt;=MAX($F$9,$G$1),1,0),0)</f>
        <v>0</v>
      </c>
      <c r="AH26" s="61">
        <f>+IFERROR(IF(SUM($AA26:AG26)&lt;=-$AA$8,0,-$AA$8/MIN($F$9,$G$1-$AA$2+1))*IF(AH$2&lt;=MAX($F$9,$G$1),1,0),0)</f>
        <v>0</v>
      </c>
      <c r="AI26" s="61">
        <f>+IFERROR(IF(SUM($AA26:AH26)&lt;=-$AA$8,0,-$AA$8/MIN($F$9,$G$1-$AA$2+1))*IF(AI$2&lt;=MAX($F$9,$G$1),1,0),0)</f>
        <v>0</v>
      </c>
    </row>
    <row r="27" spans="4:35" s="52" customFormat="1">
      <c r="D27" s="47"/>
      <c r="I27" s="52">
        <f t="shared" si="4"/>
        <v>19</v>
      </c>
      <c r="J27" s="62"/>
      <c r="K27" s="62"/>
      <c r="L27" s="62"/>
      <c r="M27" s="62"/>
      <c r="N27" s="62"/>
      <c r="O27" s="62"/>
      <c r="P27" s="62"/>
      <c r="Q27" s="62"/>
      <c r="R27" s="62"/>
      <c r="S27" s="62"/>
      <c r="T27" s="62"/>
      <c r="U27" s="62"/>
      <c r="V27" s="62"/>
      <c r="W27" s="62"/>
      <c r="X27" s="62"/>
      <c r="Y27" s="62"/>
      <c r="Z27" s="62"/>
      <c r="AA27" s="62"/>
      <c r="AB27" s="61">
        <f>IFERROR(-AB$8/MIN($F$9,$G$1-AB$2+1),0)*IF(AB$2&lt;=MAX($F$9,$G$1),1,0)</f>
        <v>0</v>
      </c>
      <c r="AC27" s="61">
        <f>+IFERROR(IF(SUM($AB27:AB27)&lt;=-$AB$8,0,-$AB$8/MIN($F$9,$G$1-$AB$2+1))*IF(AC$2&lt;=MAX($F$9,$G$1),1,0),0)</f>
        <v>0</v>
      </c>
      <c r="AD27" s="61">
        <f>+IFERROR(IF(SUM($AB27:AC27)&lt;=-$AB$8,0,-$AB$8/MIN($F$9,$G$1-$AB$2+1))*IF(AD$2&lt;=MAX($F$9,$G$1),1,0),0)</f>
        <v>0</v>
      </c>
      <c r="AE27" s="61">
        <f>+IFERROR(IF(SUM($AB27:AD27)&lt;=-$AB$8,0,-$AB$8/MIN($F$9,$G$1-$AB$2+1))*IF(AE$2&lt;=MAX($F$9,$G$1),1,0),0)</f>
        <v>0</v>
      </c>
      <c r="AF27" s="61">
        <f>+IFERROR(IF(SUM($AB27:AE27)&lt;=-$AB$8,0,-$AB$8/MIN($F$9,$G$1-$AB$2+1))*IF(AF$2&lt;=MAX($F$9,$G$1),1,0),0)</f>
        <v>0</v>
      </c>
      <c r="AG27" s="61">
        <f>+IFERROR(IF(SUM($AB27:AF27)&lt;=-$AB$8,0,-$AB$8/MIN($F$9,$G$1-$AB$2+1))*IF(AG$2&lt;=MAX($F$9,$G$1),1,0),0)</f>
        <v>0</v>
      </c>
      <c r="AH27" s="61">
        <f>+IFERROR(IF(SUM($AB27:AG27)&lt;=-$AB$8,0,-$AB$8/MIN($F$9,$G$1-$AB$2+1))*IF(AH$2&lt;=MAX($F$9,$G$1),1,0),0)</f>
        <v>0</v>
      </c>
      <c r="AI27" s="61">
        <f>+IFERROR(IF(SUM($AB27:AH27)&lt;=-$AB$8,0,-$AB$8/MIN($F$9,$G$1-$AB$2+1))*IF(AI$2&lt;=MAX($F$9,$G$1),1,0),0)</f>
        <v>0</v>
      </c>
    </row>
    <row r="28" spans="4:35" s="52" customFormat="1">
      <c r="D28" s="47"/>
      <c r="I28" s="52">
        <f t="shared" si="4"/>
        <v>20</v>
      </c>
      <c r="J28" s="62"/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62"/>
      <c r="V28" s="62"/>
      <c r="W28" s="62"/>
      <c r="X28" s="62"/>
      <c r="Y28" s="62"/>
      <c r="Z28" s="62"/>
      <c r="AA28" s="62"/>
      <c r="AB28" s="62"/>
      <c r="AC28" s="61">
        <f>IFERROR(-AC$8/MIN($F$9,$G$1-AC$2+1),0)*IF(AC$2&lt;=MAX($F$9,$G$1),1,0)</f>
        <v>0</v>
      </c>
      <c r="AD28" s="61">
        <f>+IFERROR(IF(SUM($AC28:AC28)&lt;=-$AC$8,0,-$AC$8/MIN($F$9,$G$1-$AC$2+1))*IF(AD$2&lt;=MAX($F$9,$G$1),1,0),0)</f>
        <v>0</v>
      </c>
      <c r="AE28" s="61">
        <f>+IFERROR(IF(SUM($AC28:AD28)&lt;=-$AC$8,0,-$AC$8/MIN($F$9,$G$1-$AC$2+1))*IF(AE$2&lt;=MAX($F$9,$G$1),1,0),0)</f>
        <v>0</v>
      </c>
      <c r="AF28" s="61">
        <f>+IFERROR(IF(SUM($AC28:AE28)&lt;=-$AC$8,0,-$AC$8/MIN($F$9,$G$1-$AC$2+1))*IF(AF$2&lt;=MAX($F$9,$G$1),1,0),0)</f>
        <v>0</v>
      </c>
      <c r="AG28" s="61">
        <f>+IFERROR(IF(SUM($AC28:AF28)&lt;=-$AC$8,0,-$AC$8/MIN($F$9,$G$1-$AC$2+1))*IF(AG$2&lt;=MAX($F$9,$G$1),1,0),0)</f>
        <v>0</v>
      </c>
      <c r="AH28" s="61">
        <f>+IFERROR(IF(SUM($AC28:AG28)&lt;=-$AC$8,0,-$AC$8/MIN($F$9,$G$1-$AC$2+1))*IF(AH$2&lt;=MAX($F$9,$G$1),1,0),0)</f>
        <v>0</v>
      </c>
      <c r="AI28" s="61">
        <f>+IFERROR(IF(SUM($AC28:AH28)&lt;=-$AC$8,0,-$AC$8/MIN($F$9,$G$1-$AC$2+1))*IF(AI$2&lt;=MAX($F$9,$G$1),1,0),0)</f>
        <v>0</v>
      </c>
    </row>
    <row r="29" spans="4:35" s="52" customFormat="1">
      <c r="D29" s="47"/>
      <c r="I29" s="52">
        <f t="shared" si="4"/>
        <v>21</v>
      </c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  <c r="U29" s="62"/>
      <c r="V29" s="62"/>
      <c r="W29" s="62"/>
      <c r="X29" s="62"/>
      <c r="Y29" s="62"/>
      <c r="Z29" s="62"/>
      <c r="AA29" s="62"/>
      <c r="AB29" s="62"/>
      <c r="AC29" s="62"/>
      <c r="AD29" s="61">
        <f>IFERROR(-AD$8/MIN($F$9,$G$1-AD$2+1),0)*IF(AD$2&lt;=MAX($F$9,$G$1),1,0)</f>
        <v>0</v>
      </c>
      <c r="AE29" s="61">
        <f>+IFERROR(IF(SUM($AD29:AD29)&lt;=-$AD$8,0,-$AD$8/MIN($F$9,$G$1-$AD$2+1))*IF(AE$2&lt;=MAX($F$9,$G$1),1,0),0)</f>
        <v>0</v>
      </c>
      <c r="AF29" s="61">
        <f>+IFERROR(IF(SUM($AD29:AE29)&lt;=-$AD$8,0,-$AD$8/MIN($F$9,$G$1-$AD$2+1))*IF(AF$2&lt;=MAX($F$9,$G$1),1,0),0)</f>
        <v>0</v>
      </c>
      <c r="AG29" s="61">
        <f>+IFERROR(IF(SUM($AD29:AF29)&lt;=-$AD$8,0,-$AD$8/MIN($F$9,$G$1-$AD$2+1))*IF(AG$2&lt;=MAX($F$9,$G$1),1,0),0)</f>
        <v>0</v>
      </c>
      <c r="AH29" s="61">
        <f>+IFERROR(IF(SUM($AD29:AG29)&lt;=-$AD$8,0,-$AD$8/MIN($F$9,$G$1-$AD$2+1))*IF(AH$2&lt;=MAX($F$9,$G$1),1,0),0)</f>
        <v>0</v>
      </c>
      <c r="AI29" s="61">
        <f>+IFERROR(IF(SUM($AD29:AH29)&lt;=-$AD$8,0,-$AD$8/MIN($F$9,$G$1-$AD$2+1))*IF(AI$2&lt;=MAX($F$9,$G$1),1,0),0)</f>
        <v>0</v>
      </c>
    </row>
    <row r="30" spans="4:35" s="52" customFormat="1">
      <c r="D30" s="47"/>
      <c r="I30" s="52">
        <f t="shared" si="4"/>
        <v>22</v>
      </c>
      <c r="J30" s="62"/>
      <c r="K30" s="62"/>
      <c r="L30" s="62"/>
      <c r="M30" s="62"/>
      <c r="N30" s="62"/>
      <c r="O30" s="62"/>
      <c r="P30" s="62"/>
      <c r="Q30" s="62"/>
      <c r="R30" s="62"/>
      <c r="S30" s="62"/>
      <c r="T30" s="62"/>
      <c r="U30" s="62"/>
      <c r="V30" s="62"/>
      <c r="W30" s="62"/>
      <c r="X30" s="62"/>
      <c r="Y30" s="62"/>
      <c r="Z30" s="62"/>
      <c r="AA30" s="62"/>
      <c r="AB30" s="62"/>
      <c r="AC30" s="62"/>
      <c r="AD30" s="62"/>
      <c r="AE30" s="61">
        <f>IFERROR(-AE$8/MIN($F$9,$G$1-AE$2+1),0)*IF(AE$2&lt;=MAX($F$9,$G$1),1,0)</f>
        <v>0</v>
      </c>
      <c r="AF30" s="61">
        <f>+IFERROR(IF(SUM($AE30:AE30)&lt;=-$AE$8,0,-$AE$8/MIN($F$9,$G$1-$AE$2+1))*IF(AF$2&lt;=MAX($F$9,$G$1),1,0),0)</f>
        <v>0</v>
      </c>
      <c r="AG30" s="61">
        <f>+IFERROR(IF(SUM($AE30:AF30)&lt;=-$AE$8,0,-$AE$8/MIN($F$9,$G$1-$AE$2+1))*IF(AG$2&lt;=MAX($F$9,$G$1),1,0),0)</f>
        <v>0</v>
      </c>
      <c r="AH30" s="61">
        <f>+IFERROR(IF(SUM($AE30:AG30)&lt;=-$AE$8,0,-$AE$8/MIN($F$9,$G$1-$AE$2+1))*IF(AH$2&lt;=MAX($F$9,$G$1),1,0),0)</f>
        <v>0</v>
      </c>
      <c r="AI30" s="61">
        <f>+IFERROR(IF(SUM($AE30:AH30)&lt;=-$AE$8,0,-$AE$8/MIN($F$9,$G$1-$AE$2+1))*IF(AI$2&lt;=MAX($F$9,$G$1),1,0),0)</f>
        <v>0</v>
      </c>
    </row>
    <row r="31" spans="4:35" s="52" customFormat="1">
      <c r="D31" s="47"/>
      <c r="I31" s="52">
        <f t="shared" si="4"/>
        <v>23</v>
      </c>
      <c r="J31" s="62"/>
      <c r="K31" s="62"/>
      <c r="L31" s="62"/>
      <c r="M31" s="62"/>
      <c r="N31" s="62"/>
      <c r="O31" s="62"/>
      <c r="P31" s="62"/>
      <c r="Q31" s="62"/>
      <c r="R31" s="62"/>
      <c r="S31" s="62"/>
      <c r="T31" s="62"/>
      <c r="U31" s="62"/>
      <c r="V31" s="62"/>
      <c r="W31" s="62"/>
      <c r="X31" s="62"/>
      <c r="Y31" s="62"/>
      <c r="Z31" s="62"/>
      <c r="AA31" s="62"/>
      <c r="AB31" s="62"/>
      <c r="AC31" s="62"/>
      <c r="AD31" s="62"/>
      <c r="AE31" s="62"/>
      <c r="AF31" s="61">
        <f>IFERROR(-AF$8/MIN($F$9,$G$1-AF$2+1),0)*IF(AF$2&lt;=MAX($F$9,$G$1),1,0)</f>
        <v>0</v>
      </c>
      <c r="AG31" s="61">
        <f>+IFERROR(IF(SUM($AF31:AF31)&lt;=-$AF$8,0,-$AF$8/MIN($F$9,$G$1-$AF$2+1))*IF(AG$2&lt;=MAX($F$9,$G$1),1,0),0)</f>
        <v>0</v>
      </c>
      <c r="AH31" s="61">
        <f>+IFERROR(IF(SUM($AF31:AG31)&lt;=-$AF$8,0,-$AF$8/MIN($F$9,$G$1-$AF$2+1))*IF(AH$2&lt;=MAX($F$9,$G$1),1,0),0)</f>
        <v>0</v>
      </c>
      <c r="AI31" s="61">
        <f>+IFERROR(IF(SUM($AF31:AH31)&lt;=-$AF$8,0,-$AF$8/MIN($F$9,$G$1-$AF$2+1))*IF(AI$2&lt;=MAX($F$9,$G$1),1,0),0)</f>
        <v>0</v>
      </c>
    </row>
    <row r="32" spans="4:35" s="52" customFormat="1">
      <c r="D32" s="47"/>
      <c r="I32" s="52">
        <f t="shared" si="4"/>
        <v>24</v>
      </c>
      <c r="J32" s="62"/>
      <c r="K32" s="62"/>
      <c r="L32" s="62"/>
      <c r="M32" s="62"/>
      <c r="N32" s="62"/>
      <c r="O32" s="62"/>
      <c r="P32" s="62"/>
      <c r="Q32" s="62"/>
      <c r="R32" s="62"/>
      <c r="S32" s="62"/>
      <c r="T32" s="62"/>
      <c r="U32" s="62"/>
      <c r="V32" s="62"/>
      <c r="W32" s="62"/>
      <c r="X32" s="62"/>
      <c r="Y32" s="62"/>
      <c r="Z32" s="62"/>
      <c r="AA32" s="62"/>
      <c r="AB32" s="62"/>
      <c r="AC32" s="62"/>
      <c r="AD32" s="62"/>
      <c r="AE32" s="62"/>
      <c r="AF32" s="62"/>
      <c r="AG32" s="61">
        <f>IFERROR(-AG$8/MIN($F$9,$G$1-AG$2+1),0)*IF(AG$2&lt;=MAX($F$9,$G$1),1,0)</f>
        <v>0</v>
      </c>
      <c r="AH32" s="61">
        <f>+IFERROR(IF(SUM($AG32:AG32)&lt;=-$AG$8,0,-$AG$8/MIN($F$9,$G$1-$AG$2+1))*IF(AH$2&lt;=MAX($F$9,$G$1),1,0),0)</f>
        <v>0</v>
      </c>
      <c r="AI32" s="61">
        <f>+IFERROR(IF(SUM($AG32:AH32)&lt;=-$AG$8,0,-$AG$8/MIN($F$9,$G$1-$AG$2+1))*IF(AI$2&lt;=MAX($F$9,$G$1),1,0),0)</f>
        <v>0</v>
      </c>
    </row>
    <row r="33" spans="4:35" s="52" customFormat="1">
      <c r="D33" s="47"/>
      <c r="I33" s="52">
        <f t="shared" si="4"/>
        <v>25</v>
      </c>
      <c r="J33" s="62"/>
      <c r="K33" s="62"/>
      <c r="L33" s="62"/>
      <c r="M33" s="62"/>
      <c r="N33" s="62"/>
      <c r="O33" s="62"/>
      <c r="P33" s="62"/>
      <c r="Q33" s="62"/>
      <c r="R33" s="62"/>
      <c r="S33" s="62"/>
      <c r="T33" s="62"/>
      <c r="U33" s="62"/>
      <c r="V33" s="62"/>
      <c r="W33" s="62"/>
      <c r="X33" s="62"/>
      <c r="Y33" s="62"/>
      <c r="Z33" s="62"/>
      <c r="AA33" s="62"/>
      <c r="AB33" s="62"/>
      <c r="AC33" s="62"/>
      <c r="AD33" s="62"/>
      <c r="AE33" s="62"/>
      <c r="AF33" s="62"/>
      <c r="AG33" s="62"/>
      <c r="AH33" s="61">
        <f>IFERROR(-AH$8/MIN($F$9,$G$1-AH$2+1),0)*IF(AH$2&lt;=MAX($F$9,$G$1),1,0)</f>
        <v>0</v>
      </c>
      <c r="AI33" s="61">
        <f>+IFERROR(IF(SUM($AH33:AH33)&lt;=-$AH$8,0,-$AH$8/MIN($F$9,$G$1-$AH$2+1))*IF(AI$2&lt;=MAX($F$9,$G$1),1,0),0)</f>
        <v>0</v>
      </c>
    </row>
    <row r="34" spans="4:35" s="52" customFormat="1">
      <c r="D34" s="47"/>
      <c r="I34" s="52">
        <f t="shared" si="4"/>
        <v>26</v>
      </c>
      <c r="J34" s="62"/>
      <c r="K34" s="62"/>
      <c r="L34" s="62"/>
      <c r="M34" s="62"/>
      <c r="N34" s="62"/>
      <c r="O34" s="62"/>
      <c r="P34" s="62"/>
      <c r="Q34" s="62"/>
      <c r="R34" s="62"/>
      <c r="S34" s="62"/>
      <c r="T34" s="62"/>
      <c r="U34" s="62"/>
      <c r="V34" s="62"/>
      <c r="W34" s="62"/>
      <c r="X34" s="62"/>
      <c r="Y34" s="62"/>
      <c r="Z34" s="62"/>
      <c r="AA34" s="62"/>
      <c r="AB34" s="62"/>
      <c r="AC34" s="62"/>
      <c r="AD34" s="62"/>
      <c r="AE34" s="62"/>
      <c r="AF34" s="62"/>
      <c r="AG34" s="62"/>
      <c r="AH34" s="62"/>
      <c r="AI34" s="61">
        <f>IFERROR(-AI$8/MIN($F$9,$G$1-AI$2+1),0)*IF(AI$2&lt;=MAX($F$9,$G$1),1,0)</f>
        <v>0</v>
      </c>
    </row>
    <row r="35" spans="4:35" s="52" customFormat="1">
      <c r="D35" s="47"/>
      <c r="I35" s="52">
        <f t="shared" si="4"/>
        <v>27</v>
      </c>
      <c r="J35" s="62"/>
      <c r="K35" s="62"/>
      <c r="L35" s="62"/>
      <c r="M35" s="62"/>
      <c r="N35" s="62"/>
      <c r="O35" s="62"/>
      <c r="P35" s="62"/>
      <c r="Q35" s="62"/>
      <c r="R35" s="62"/>
      <c r="S35" s="62"/>
      <c r="T35" s="62"/>
      <c r="U35" s="62"/>
      <c r="V35" s="62"/>
      <c r="W35" s="62"/>
      <c r="X35" s="62"/>
      <c r="Y35" s="62"/>
      <c r="Z35" s="62"/>
      <c r="AA35" s="62"/>
      <c r="AB35" s="62"/>
      <c r="AC35" s="62"/>
      <c r="AD35" s="62"/>
      <c r="AE35" s="62"/>
      <c r="AF35" s="62"/>
      <c r="AG35" s="62"/>
      <c r="AH35" s="62"/>
      <c r="AI35" s="62"/>
    </row>
    <row r="36" spans="4:35" s="52" customFormat="1">
      <c r="D36" s="47"/>
      <c r="I36" s="52">
        <f t="shared" si="4"/>
        <v>28</v>
      </c>
      <c r="J36" s="62"/>
      <c r="K36" s="62"/>
      <c r="L36" s="62"/>
      <c r="M36" s="62"/>
      <c r="N36" s="62"/>
      <c r="O36" s="62"/>
      <c r="P36" s="62"/>
      <c r="Q36" s="62"/>
      <c r="R36" s="62"/>
      <c r="S36" s="62"/>
      <c r="T36" s="62"/>
      <c r="U36" s="62"/>
      <c r="V36" s="62"/>
      <c r="W36" s="62"/>
      <c r="X36" s="62"/>
      <c r="Y36" s="62"/>
      <c r="Z36" s="62"/>
      <c r="AA36" s="62"/>
      <c r="AB36" s="62"/>
      <c r="AC36" s="62"/>
      <c r="AD36" s="62"/>
      <c r="AE36" s="62"/>
      <c r="AF36" s="62"/>
      <c r="AG36" s="62"/>
      <c r="AH36" s="62"/>
      <c r="AI36" s="62"/>
    </row>
    <row r="37" spans="4:35" s="52" customFormat="1">
      <c r="D37" s="47"/>
      <c r="I37" s="52">
        <f t="shared" si="4"/>
        <v>29</v>
      </c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/>
      <c r="AI37" s="62"/>
    </row>
    <row r="38" spans="4:35" s="52" customFormat="1">
      <c r="D38" s="47"/>
      <c r="I38" s="52">
        <f t="shared" si="4"/>
        <v>30</v>
      </c>
      <c r="J38" s="62"/>
      <c r="K38" s="62"/>
      <c r="L38" s="62"/>
      <c r="M38" s="62"/>
      <c r="N38" s="62"/>
      <c r="O38" s="62"/>
      <c r="P38" s="62"/>
      <c r="Q38" s="62"/>
      <c r="R38" s="62"/>
      <c r="S38" s="62"/>
      <c r="T38" s="62"/>
      <c r="U38" s="62"/>
      <c r="V38" s="62"/>
      <c r="W38" s="62"/>
      <c r="X38" s="62"/>
      <c r="Y38" s="62"/>
      <c r="Z38" s="62"/>
      <c r="AA38" s="62"/>
      <c r="AB38" s="62"/>
      <c r="AC38" s="62"/>
      <c r="AD38" s="62"/>
      <c r="AE38" s="62"/>
      <c r="AF38" s="62"/>
      <c r="AG38" s="62"/>
      <c r="AH38" s="62"/>
      <c r="AI38" s="62"/>
    </row>
    <row r="39" spans="4:35" s="52" customFormat="1">
      <c r="D39" s="47"/>
      <c r="I39" s="52">
        <f t="shared" si="4"/>
        <v>31</v>
      </c>
      <c r="J39" s="62"/>
      <c r="K39" s="62"/>
      <c r="L39" s="62"/>
      <c r="M39" s="62"/>
      <c r="N39" s="62"/>
      <c r="O39" s="62"/>
      <c r="P39" s="62"/>
      <c r="Q39" s="62"/>
      <c r="R39" s="62"/>
      <c r="S39" s="62"/>
      <c r="T39" s="62"/>
      <c r="U39" s="62"/>
      <c r="V39" s="62"/>
      <c r="W39" s="62"/>
      <c r="X39" s="62"/>
      <c r="Y39" s="62"/>
      <c r="Z39" s="62"/>
      <c r="AA39" s="62"/>
      <c r="AB39" s="62"/>
      <c r="AC39" s="62"/>
      <c r="AD39" s="62"/>
      <c r="AE39" s="62"/>
      <c r="AF39" s="62"/>
      <c r="AG39" s="62"/>
      <c r="AH39" s="62"/>
      <c r="AI39" s="62"/>
    </row>
    <row r="40" spans="4:35" s="52" customFormat="1">
      <c r="D40" s="47"/>
      <c r="I40" s="52">
        <f t="shared" si="4"/>
        <v>32</v>
      </c>
      <c r="J40" s="62"/>
      <c r="K40" s="62"/>
      <c r="L40" s="62"/>
      <c r="M40" s="62"/>
      <c r="N40" s="62"/>
      <c r="O40" s="62"/>
      <c r="P40" s="62"/>
      <c r="Q40" s="62"/>
      <c r="R40" s="62"/>
      <c r="S40" s="62"/>
      <c r="T40" s="62"/>
      <c r="U40" s="62"/>
      <c r="V40" s="62"/>
      <c r="W40" s="62"/>
      <c r="X40" s="62"/>
      <c r="Y40" s="62"/>
      <c r="Z40" s="62"/>
      <c r="AA40" s="62"/>
      <c r="AB40" s="62"/>
      <c r="AC40" s="62"/>
      <c r="AD40" s="62"/>
      <c r="AE40" s="62"/>
      <c r="AF40" s="62"/>
      <c r="AG40" s="62"/>
      <c r="AH40" s="62"/>
      <c r="AI40" s="62"/>
    </row>
    <row r="41" spans="4:35" s="52" customFormat="1">
      <c r="D41" s="47"/>
      <c r="I41" s="52">
        <f t="shared" si="4"/>
        <v>33</v>
      </c>
      <c r="J41" s="62"/>
      <c r="K41" s="62"/>
      <c r="L41" s="62"/>
      <c r="M41" s="62"/>
      <c r="N41" s="62"/>
      <c r="O41" s="62"/>
      <c r="P41" s="62"/>
      <c r="Q41" s="62"/>
      <c r="R41" s="62"/>
      <c r="S41" s="62"/>
      <c r="T41" s="62"/>
      <c r="U41" s="62"/>
      <c r="V41" s="62"/>
      <c r="W41" s="62"/>
      <c r="X41" s="62"/>
      <c r="Y41" s="62"/>
      <c r="Z41" s="62"/>
      <c r="AA41" s="62"/>
      <c r="AB41" s="62"/>
      <c r="AC41" s="62"/>
      <c r="AD41" s="62"/>
      <c r="AE41" s="62"/>
      <c r="AF41" s="62"/>
      <c r="AG41" s="62"/>
      <c r="AH41" s="62"/>
      <c r="AI41" s="62"/>
    </row>
    <row r="42" spans="4:35" s="52" customFormat="1">
      <c r="D42" s="47"/>
      <c r="I42" s="52">
        <f t="shared" si="4"/>
        <v>34</v>
      </c>
      <c r="J42" s="62"/>
      <c r="K42" s="62"/>
      <c r="L42" s="62"/>
      <c r="M42" s="62"/>
      <c r="N42" s="62"/>
      <c r="O42" s="62"/>
      <c r="P42" s="62"/>
      <c r="Q42" s="62"/>
      <c r="R42" s="62"/>
      <c r="S42" s="62"/>
      <c r="T42" s="62"/>
      <c r="U42" s="62"/>
      <c r="V42" s="62"/>
      <c r="W42" s="62"/>
      <c r="X42" s="62"/>
      <c r="Y42" s="62"/>
      <c r="Z42" s="62"/>
      <c r="AA42" s="62"/>
      <c r="AB42" s="62"/>
      <c r="AC42" s="62"/>
      <c r="AD42" s="62"/>
      <c r="AE42" s="62"/>
      <c r="AF42" s="62"/>
      <c r="AG42" s="62"/>
      <c r="AH42" s="62"/>
      <c r="AI42" s="62"/>
    </row>
    <row r="43" spans="4:35" s="52" customFormat="1">
      <c r="D43" s="47"/>
      <c r="I43" s="52">
        <f t="shared" si="4"/>
        <v>35</v>
      </c>
      <c r="J43" s="62"/>
      <c r="K43" s="62"/>
      <c r="L43" s="62"/>
      <c r="M43" s="62"/>
      <c r="N43" s="62"/>
      <c r="O43" s="62"/>
      <c r="P43" s="62"/>
      <c r="Q43" s="62"/>
      <c r="R43" s="62"/>
      <c r="S43" s="62"/>
      <c r="T43" s="62"/>
      <c r="U43" s="62"/>
      <c r="V43" s="62"/>
      <c r="W43" s="62"/>
      <c r="X43" s="62"/>
      <c r="Y43" s="62"/>
      <c r="Z43" s="62"/>
      <c r="AA43" s="62"/>
      <c r="AB43" s="62"/>
      <c r="AC43" s="62"/>
      <c r="AD43" s="62"/>
      <c r="AE43" s="62"/>
      <c r="AF43" s="62"/>
      <c r="AG43" s="62"/>
      <c r="AH43" s="62"/>
      <c r="AI43" s="62"/>
    </row>
    <row r="44" spans="4:35" s="52" customFormat="1">
      <c r="D44" s="47"/>
      <c r="I44" s="52">
        <f t="shared" si="4"/>
        <v>36</v>
      </c>
      <c r="J44" s="62"/>
      <c r="K44" s="62"/>
      <c r="L44" s="62"/>
      <c r="M44" s="62"/>
      <c r="N44" s="62"/>
      <c r="O44" s="62"/>
      <c r="P44" s="62"/>
      <c r="Q44" s="62"/>
      <c r="R44" s="62"/>
      <c r="S44" s="62"/>
      <c r="T44" s="62"/>
      <c r="U44" s="62"/>
      <c r="V44" s="62"/>
      <c r="W44" s="62"/>
      <c r="X44" s="62"/>
      <c r="Y44" s="62"/>
      <c r="Z44" s="62"/>
      <c r="AA44" s="62"/>
      <c r="AB44" s="62"/>
      <c r="AC44" s="62"/>
      <c r="AD44" s="62"/>
      <c r="AE44" s="62"/>
      <c r="AF44" s="62"/>
      <c r="AG44" s="62"/>
      <c r="AH44" s="62"/>
      <c r="AI44" s="62"/>
    </row>
    <row r="45" spans="4:35" s="52" customFormat="1">
      <c r="D45" s="47"/>
      <c r="I45" s="52">
        <f t="shared" si="4"/>
        <v>37</v>
      </c>
      <c r="J45" s="62"/>
      <c r="K45" s="62"/>
      <c r="L45" s="62"/>
      <c r="M45" s="62"/>
      <c r="N45" s="62"/>
      <c r="O45" s="62"/>
      <c r="P45" s="62"/>
      <c r="Q45" s="62"/>
      <c r="R45" s="62"/>
      <c r="S45" s="62"/>
      <c r="T45" s="62"/>
      <c r="U45" s="62"/>
      <c r="V45" s="62"/>
      <c r="W45" s="62"/>
      <c r="X45" s="62"/>
      <c r="Y45" s="62"/>
      <c r="Z45" s="62"/>
      <c r="AA45" s="62"/>
      <c r="AB45" s="62"/>
      <c r="AC45" s="62"/>
      <c r="AD45" s="62"/>
      <c r="AE45" s="62"/>
      <c r="AF45" s="62"/>
      <c r="AG45" s="62"/>
      <c r="AH45" s="62"/>
      <c r="AI45" s="62"/>
    </row>
    <row r="46" spans="4:35" s="52" customFormat="1">
      <c r="D46" s="47"/>
      <c r="I46" s="52">
        <f t="shared" si="4"/>
        <v>38</v>
      </c>
      <c r="J46" s="62"/>
      <c r="K46" s="62"/>
      <c r="L46" s="62"/>
      <c r="M46" s="62"/>
      <c r="N46" s="62"/>
      <c r="O46" s="62"/>
      <c r="P46" s="62"/>
      <c r="Q46" s="62"/>
      <c r="R46" s="62"/>
      <c r="S46" s="62"/>
      <c r="T46" s="62"/>
      <c r="U46" s="62"/>
      <c r="V46" s="62"/>
      <c r="W46" s="62"/>
      <c r="X46" s="62"/>
      <c r="Y46" s="62"/>
      <c r="Z46" s="62"/>
      <c r="AA46" s="62"/>
      <c r="AB46" s="62"/>
      <c r="AC46" s="62"/>
      <c r="AD46" s="62"/>
      <c r="AE46" s="62"/>
      <c r="AF46" s="62"/>
      <c r="AG46" s="62"/>
      <c r="AH46" s="62"/>
      <c r="AI46" s="62"/>
    </row>
    <row r="47" spans="4:35" s="52" customFormat="1">
      <c r="D47" s="47"/>
      <c r="I47" s="52">
        <f t="shared" si="4"/>
        <v>39</v>
      </c>
      <c r="J47" s="62"/>
      <c r="K47" s="62"/>
      <c r="L47" s="62"/>
      <c r="M47" s="62"/>
      <c r="N47" s="62"/>
      <c r="O47" s="62"/>
      <c r="P47" s="62"/>
      <c r="Q47" s="62"/>
      <c r="R47" s="62"/>
      <c r="S47" s="62"/>
      <c r="T47" s="62"/>
      <c r="U47" s="62"/>
      <c r="V47" s="62"/>
      <c r="W47" s="62"/>
      <c r="X47" s="62"/>
      <c r="Y47" s="62"/>
      <c r="Z47" s="62"/>
      <c r="AA47" s="62"/>
      <c r="AB47" s="62"/>
      <c r="AC47" s="62"/>
      <c r="AD47" s="62"/>
      <c r="AE47" s="62"/>
      <c r="AF47" s="62"/>
      <c r="AG47" s="62"/>
      <c r="AH47" s="62"/>
      <c r="AI47" s="62"/>
    </row>
    <row r="48" spans="4:35" s="52" customFormat="1">
      <c r="D48" s="47"/>
      <c r="J48" s="61"/>
      <c r="K48" s="61"/>
      <c r="L48" s="61"/>
      <c r="M48" s="61"/>
      <c r="N48" s="61"/>
      <c r="O48" s="61"/>
      <c r="P48" s="61"/>
      <c r="Q48" s="61"/>
      <c r="R48" s="61"/>
      <c r="S48" s="61"/>
      <c r="T48" s="61"/>
      <c r="U48" s="61"/>
      <c r="V48" s="61"/>
      <c r="W48" s="61"/>
      <c r="X48" s="61"/>
      <c r="Y48" s="61"/>
      <c r="Z48" s="61"/>
      <c r="AA48" s="61"/>
      <c r="AB48" s="61"/>
      <c r="AC48" s="61"/>
    </row>
    <row r="49" spans="3:35" s="52" customFormat="1">
      <c r="D49" s="47"/>
      <c r="J49" s="61"/>
      <c r="K49" s="61"/>
      <c r="L49" s="61"/>
      <c r="M49" s="61"/>
      <c r="N49" s="61"/>
      <c r="O49" s="61"/>
      <c r="P49" s="61"/>
      <c r="Q49" s="61"/>
      <c r="R49" s="61"/>
      <c r="S49" s="61"/>
      <c r="T49" s="61"/>
      <c r="U49" s="61"/>
      <c r="V49" s="61"/>
      <c r="W49" s="61"/>
      <c r="X49" s="61"/>
      <c r="Y49" s="61"/>
      <c r="Z49" s="61"/>
      <c r="AA49" s="61"/>
      <c r="AB49" s="61"/>
      <c r="AC49" s="61"/>
    </row>
    <row r="50" spans="3:35" s="57" customFormat="1">
      <c r="D50" s="58" t="s">
        <v>16</v>
      </c>
      <c r="J50" s="59">
        <f>+SUM(J9:J47)</f>
        <v>0</v>
      </c>
      <c r="K50" s="59">
        <f t="shared" ref="K50:AH50" si="5">+SUM(K9:K47)</f>
        <v>0</v>
      </c>
      <c r="L50" s="59">
        <f t="shared" si="5"/>
        <v>0</v>
      </c>
      <c r="M50" s="59">
        <f t="shared" si="5"/>
        <v>0</v>
      </c>
      <c r="N50" s="59">
        <f t="shared" si="5"/>
        <v>0</v>
      </c>
      <c r="O50" s="59">
        <f t="shared" si="5"/>
        <v>0</v>
      </c>
      <c r="P50" s="59">
        <f t="shared" si="5"/>
        <v>0</v>
      </c>
      <c r="Q50" s="59">
        <f t="shared" si="5"/>
        <v>0</v>
      </c>
      <c r="R50" s="59">
        <f t="shared" si="5"/>
        <v>0</v>
      </c>
      <c r="S50" s="59">
        <f t="shared" si="5"/>
        <v>0</v>
      </c>
      <c r="T50" s="59">
        <f t="shared" si="5"/>
        <v>0</v>
      </c>
      <c r="U50" s="59">
        <f t="shared" si="5"/>
        <v>0</v>
      </c>
      <c r="V50" s="59">
        <f t="shared" si="5"/>
        <v>0</v>
      </c>
      <c r="W50" s="59">
        <f t="shared" si="5"/>
        <v>0</v>
      </c>
      <c r="X50" s="59">
        <f t="shared" si="5"/>
        <v>0</v>
      </c>
      <c r="Y50" s="59">
        <f t="shared" si="5"/>
        <v>0</v>
      </c>
      <c r="Z50" s="59">
        <f t="shared" si="5"/>
        <v>0</v>
      </c>
      <c r="AA50" s="59">
        <f t="shared" si="5"/>
        <v>0</v>
      </c>
      <c r="AB50" s="59">
        <f t="shared" si="5"/>
        <v>0</v>
      </c>
      <c r="AC50" s="59">
        <f t="shared" si="5"/>
        <v>0</v>
      </c>
      <c r="AD50" s="59">
        <f t="shared" si="5"/>
        <v>0</v>
      </c>
      <c r="AE50" s="59">
        <f t="shared" si="5"/>
        <v>0</v>
      </c>
      <c r="AF50" s="59">
        <f t="shared" si="5"/>
        <v>0</v>
      </c>
      <c r="AG50" s="59">
        <f t="shared" si="5"/>
        <v>0</v>
      </c>
      <c r="AH50" s="59">
        <f t="shared" si="5"/>
        <v>0</v>
      </c>
      <c r="AI50" s="59">
        <f>+SUM(AI9:AI47)</f>
        <v>0</v>
      </c>
    </row>
    <row r="51" spans="3:35" s="57" customFormat="1">
      <c r="D51" s="64" t="s">
        <v>46</v>
      </c>
      <c r="E51" s="65"/>
      <c r="F51" s="65"/>
      <c r="G51" s="65"/>
      <c r="H51" s="65"/>
      <c r="I51" s="65"/>
      <c r="J51" s="66">
        <f>+J50</f>
        <v>0</v>
      </c>
      <c r="K51" s="66">
        <f>+J51+K50</f>
        <v>0</v>
      </c>
      <c r="L51" s="66">
        <f t="shared" ref="L51:AH51" si="6">+K51+L50</f>
        <v>0</v>
      </c>
      <c r="M51" s="66">
        <f t="shared" si="6"/>
        <v>0</v>
      </c>
      <c r="N51" s="66">
        <f t="shared" si="6"/>
        <v>0</v>
      </c>
      <c r="O51" s="66">
        <f t="shared" si="6"/>
        <v>0</v>
      </c>
      <c r="P51" s="66">
        <f t="shared" si="6"/>
        <v>0</v>
      </c>
      <c r="Q51" s="66">
        <f t="shared" si="6"/>
        <v>0</v>
      </c>
      <c r="R51" s="66">
        <f t="shared" si="6"/>
        <v>0</v>
      </c>
      <c r="S51" s="66">
        <f t="shared" si="6"/>
        <v>0</v>
      </c>
      <c r="T51" s="66">
        <f t="shared" si="6"/>
        <v>0</v>
      </c>
      <c r="U51" s="66">
        <f t="shared" si="6"/>
        <v>0</v>
      </c>
      <c r="V51" s="66">
        <f t="shared" si="6"/>
        <v>0</v>
      </c>
      <c r="W51" s="66">
        <f t="shared" si="6"/>
        <v>0</v>
      </c>
      <c r="X51" s="66">
        <f t="shared" si="6"/>
        <v>0</v>
      </c>
      <c r="Y51" s="66">
        <f t="shared" si="6"/>
        <v>0</v>
      </c>
      <c r="Z51" s="66">
        <f t="shared" si="6"/>
        <v>0</v>
      </c>
      <c r="AA51" s="66">
        <f t="shared" si="6"/>
        <v>0</v>
      </c>
      <c r="AB51" s="66">
        <f t="shared" si="6"/>
        <v>0</v>
      </c>
      <c r="AC51" s="66">
        <f t="shared" si="6"/>
        <v>0</v>
      </c>
      <c r="AD51" s="66">
        <f t="shared" si="6"/>
        <v>0</v>
      </c>
      <c r="AE51" s="66">
        <f t="shared" si="6"/>
        <v>0</v>
      </c>
      <c r="AF51" s="66">
        <f t="shared" si="6"/>
        <v>0</v>
      </c>
      <c r="AG51" s="66">
        <f t="shared" si="6"/>
        <v>0</v>
      </c>
      <c r="AH51" s="66">
        <f t="shared" si="6"/>
        <v>0</v>
      </c>
      <c r="AI51" s="66">
        <f>+AH51+AI50</f>
        <v>0</v>
      </c>
    </row>
    <row r="52" spans="3:35" s="57" customFormat="1">
      <c r="D52" s="64" t="s">
        <v>47</v>
      </c>
      <c r="E52" s="65"/>
      <c r="F52" s="65"/>
      <c r="G52" s="65"/>
      <c r="H52" s="65"/>
      <c r="I52" s="65"/>
      <c r="J52" s="66">
        <f>+J7+J51</f>
        <v>0</v>
      </c>
      <c r="K52" s="66">
        <f>+K7+K51</f>
        <v>0</v>
      </c>
      <c r="L52" s="66">
        <f t="shared" ref="L52:AI52" si="7">+L7+L51</f>
        <v>0</v>
      </c>
      <c r="M52" s="66">
        <f t="shared" si="7"/>
        <v>0</v>
      </c>
      <c r="N52" s="66">
        <f>+N7+N51</f>
        <v>0</v>
      </c>
      <c r="O52" s="66">
        <f t="shared" si="7"/>
        <v>0</v>
      </c>
      <c r="P52" s="66">
        <f t="shared" si="7"/>
        <v>0</v>
      </c>
      <c r="Q52" s="66">
        <f t="shared" si="7"/>
        <v>0</v>
      </c>
      <c r="R52" s="66">
        <f t="shared" si="7"/>
        <v>0</v>
      </c>
      <c r="S52" s="66">
        <f t="shared" si="7"/>
        <v>0</v>
      </c>
      <c r="T52" s="66">
        <f t="shared" si="7"/>
        <v>0</v>
      </c>
      <c r="U52" s="66">
        <f t="shared" si="7"/>
        <v>0</v>
      </c>
      <c r="V52" s="66">
        <f t="shared" si="7"/>
        <v>0</v>
      </c>
      <c r="W52" s="66">
        <f t="shared" si="7"/>
        <v>0</v>
      </c>
      <c r="X52" s="66">
        <f>+X7+X51</f>
        <v>0</v>
      </c>
      <c r="Y52" s="66">
        <f>+Y7+Y51</f>
        <v>0</v>
      </c>
      <c r="Z52" s="66">
        <f t="shared" si="7"/>
        <v>0</v>
      </c>
      <c r="AA52" s="66">
        <f t="shared" si="7"/>
        <v>0</v>
      </c>
      <c r="AB52" s="66">
        <f t="shared" si="7"/>
        <v>0</v>
      </c>
      <c r="AC52" s="66">
        <f t="shared" si="7"/>
        <v>0</v>
      </c>
      <c r="AD52" s="66">
        <f t="shared" si="7"/>
        <v>0</v>
      </c>
      <c r="AE52" s="66">
        <f t="shared" si="7"/>
        <v>0</v>
      </c>
      <c r="AF52" s="66">
        <f t="shared" si="7"/>
        <v>0</v>
      </c>
      <c r="AG52" s="66">
        <f t="shared" si="7"/>
        <v>0</v>
      </c>
      <c r="AH52" s="66">
        <f t="shared" si="7"/>
        <v>0</v>
      </c>
      <c r="AI52" s="66">
        <f t="shared" si="7"/>
        <v>0</v>
      </c>
    </row>
    <row r="53" spans="3:35">
      <c r="J53" s="54"/>
    </row>
    <row r="54" spans="3:35" s="52" customFormat="1">
      <c r="C54" s="76" t="s">
        <v>53</v>
      </c>
      <c r="L54" s="56"/>
    </row>
    <row r="55" spans="3:35" s="57" customFormat="1">
      <c r="D55" s="58" t="s">
        <v>41</v>
      </c>
      <c r="J55" s="59">
        <f>+J56</f>
        <v>0</v>
      </c>
      <c r="K55" s="59">
        <f t="shared" ref="K55:AI55" si="8">IF(K2&lt;=$G$1,+J55+K56,J55)</f>
        <v>0</v>
      </c>
      <c r="L55" s="59">
        <f t="shared" si="8"/>
        <v>0</v>
      </c>
      <c r="M55" s="59">
        <f t="shared" si="8"/>
        <v>0</v>
      </c>
      <c r="N55" s="59">
        <f t="shared" si="8"/>
        <v>0</v>
      </c>
      <c r="O55" s="59">
        <f t="shared" si="8"/>
        <v>0</v>
      </c>
      <c r="P55" s="59">
        <f t="shared" si="8"/>
        <v>0</v>
      </c>
      <c r="Q55" s="59">
        <f t="shared" si="8"/>
        <v>0</v>
      </c>
      <c r="R55" s="59">
        <f t="shared" si="8"/>
        <v>0</v>
      </c>
      <c r="S55" s="59">
        <f t="shared" si="8"/>
        <v>0</v>
      </c>
      <c r="T55" s="59">
        <f t="shared" si="8"/>
        <v>0</v>
      </c>
      <c r="U55" s="59">
        <f t="shared" si="8"/>
        <v>0</v>
      </c>
      <c r="V55" s="59">
        <f t="shared" si="8"/>
        <v>0</v>
      </c>
      <c r="W55" s="59">
        <f t="shared" si="8"/>
        <v>0</v>
      </c>
      <c r="X55" s="59">
        <f t="shared" si="8"/>
        <v>0</v>
      </c>
      <c r="Y55" s="59">
        <f t="shared" si="8"/>
        <v>0</v>
      </c>
      <c r="Z55" s="59">
        <f t="shared" si="8"/>
        <v>0</v>
      </c>
      <c r="AA55" s="59">
        <f t="shared" si="8"/>
        <v>0</v>
      </c>
      <c r="AB55" s="59">
        <f t="shared" si="8"/>
        <v>0</v>
      </c>
      <c r="AC55" s="59">
        <f t="shared" si="8"/>
        <v>0</v>
      </c>
      <c r="AD55" s="59">
        <f t="shared" si="8"/>
        <v>0</v>
      </c>
      <c r="AE55" s="59">
        <f t="shared" si="8"/>
        <v>0</v>
      </c>
      <c r="AF55" s="59">
        <f t="shared" si="8"/>
        <v>0</v>
      </c>
      <c r="AG55" s="59">
        <f t="shared" si="8"/>
        <v>0</v>
      </c>
      <c r="AH55" s="59">
        <f t="shared" si="8"/>
        <v>0</v>
      </c>
      <c r="AI55" s="59">
        <f t="shared" si="8"/>
        <v>0</v>
      </c>
    </row>
    <row r="56" spans="3:35" s="52" customFormat="1">
      <c r="D56" s="47" t="s">
        <v>42</v>
      </c>
      <c r="E56" s="52" t="s">
        <v>48</v>
      </c>
      <c r="F56" s="57"/>
      <c r="J56" s="60">
        <f>Modellino!D83</f>
        <v>0</v>
      </c>
      <c r="K56" s="60">
        <f>Modellino!D84</f>
        <v>0</v>
      </c>
      <c r="L56" s="60">
        <f>Modellino!D85</f>
        <v>0</v>
      </c>
      <c r="M56" s="60">
        <v>0</v>
      </c>
      <c r="N56" s="60">
        <v>0</v>
      </c>
      <c r="O56" s="60">
        <v>0</v>
      </c>
      <c r="P56" s="60">
        <v>0</v>
      </c>
      <c r="Q56" s="60">
        <v>0</v>
      </c>
      <c r="R56" s="60">
        <v>0</v>
      </c>
      <c r="S56" s="60">
        <v>0</v>
      </c>
      <c r="T56" s="60">
        <v>0</v>
      </c>
      <c r="U56" s="60">
        <v>0</v>
      </c>
      <c r="V56" s="60">
        <v>0</v>
      </c>
      <c r="W56" s="60">
        <v>0</v>
      </c>
      <c r="X56" s="60">
        <v>0</v>
      </c>
      <c r="Y56" s="60">
        <v>0</v>
      </c>
      <c r="Z56" s="60">
        <v>0</v>
      </c>
      <c r="AA56" s="60">
        <v>0</v>
      </c>
      <c r="AB56" s="60">
        <v>0</v>
      </c>
      <c r="AC56" s="60">
        <v>0</v>
      </c>
      <c r="AD56" s="60">
        <v>0</v>
      </c>
      <c r="AE56" s="60">
        <v>0</v>
      </c>
      <c r="AF56" s="60">
        <v>0</v>
      </c>
      <c r="AG56" s="60">
        <v>0</v>
      </c>
      <c r="AH56" s="60">
        <v>0</v>
      </c>
      <c r="AI56" s="60">
        <v>0</v>
      </c>
    </row>
    <row r="57" spans="3:35" s="52" customFormat="1">
      <c r="D57" s="47" t="s">
        <v>44</v>
      </c>
      <c r="E57" s="52" t="s">
        <v>1</v>
      </c>
      <c r="F57" s="48">
        <v>25</v>
      </c>
      <c r="I57" s="52">
        <v>1</v>
      </c>
      <c r="J57" s="61">
        <f>IF(J$3&lt;$F$10,0,IFERROR(-J$56/MIN($F$57,$G$1-J$2+1),0)*IF(J$2&lt;=MAX($F$57,$G$1),1,0))</f>
        <v>0</v>
      </c>
      <c r="K57" s="61">
        <f>+IF(K$3&lt;$F$10,0,IFERROR(IF(SUM($J57:J57)&lt;=-$J$56,0,-$J$56/MIN($F$57,$G$1-$J$2+1))*IF(K$2&lt;=MAX($F$57,$G$1),1,0),0))</f>
        <v>0</v>
      </c>
      <c r="L57" s="61">
        <f>+IF(L$3&lt;$F$10,0,IFERROR(IF(SUM($J57:K57)&lt;=-$J$56,0,-$J$56/MIN($F$57,$G$1-$J$2+1))*IF(L$2&lt;=MAX($F$57,$G$1),1,0),0))</f>
        <v>0</v>
      </c>
      <c r="M57" s="61">
        <f>+IF(M$3&lt;$F$10,0,IFERROR(IF(SUM($J57:L57)&lt;=-$J$56,0,-$J$56/MIN($F$57,$G$1-$J$2+1))*IF(M$2&lt;=MAX($F$57,$G$1),1,0),0))</f>
        <v>0</v>
      </c>
      <c r="N57" s="61">
        <f>+IF(N$3&lt;$F$10,0,IFERROR(IF(SUM($J57:M57)&lt;=-$J$56,0,-$J$56/MIN($F$57,$G$1-$J$2+1))*IF(N$2&lt;=MAX($F$57,$G$1),1,0),0))</f>
        <v>0</v>
      </c>
      <c r="O57" s="61">
        <f>+IF(O$3&lt;$F$10,0,IFERROR(IF(SUM($J57:N57)&lt;=-$J$56,0,-$J$56/MIN($F$57,$G$1-$J$2+1))*IF(O$2&lt;=MAX($F$57,$G$1),1,0),0))</f>
        <v>0</v>
      </c>
      <c r="P57" s="61">
        <f>+IF(P$3&lt;$F$10,0,IFERROR(IF(SUM($J57:O57)&lt;=-$J$56,0,-$J$56/MIN($F$57,$G$1-$J$2+1))*IF(P$2&lt;=MAX($F$57,$G$1),1,0),0))</f>
        <v>0</v>
      </c>
      <c r="Q57" s="61">
        <f>+IF(Q$3&lt;$F$10,0,IFERROR(IF(SUM($J57:P57)&lt;=-$J$56,0,-$J$56/MIN($F$57,$G$1-$J$2+1))*IF(Q$2&lt;=MAX($F$57,$G$1),1,0),0))</f>
        <v>0</v>
      </c>
      <c r="R57" s="61">
        <f>+IF(R$3&lt;$F$10,0,IFERROR(IF(SUM($J57:Q57)&lt;=-$J$56,0,-$J$56/MIN($F$57,$G$1-$J$2+1))*IF(R$2&lt;=MAX($F$57,$G$1),1,0),0))</f>
        <v>0</v>
      </c>
      <c r="S57" s="61">
        <f>+IF(S$3&lt;$F$10,0,IFERROR(IF(SUM($J57:R57)&lt;=-$J$56,0,-$J$56/MIN($F$57,$G$1-$J$2+1))*IF(S$2&lt;=MAX($F$57,$G$1),1,0),0))</f>
        <v>0</v>
      </c>
      <c r="T57" s="61">
        <f>+IF(T$3&lt;$F$10,0,IFERROR(IF(SUM($J57:S57)&lt;=-$J$56,0,-$J$56/MIN($F$57,$G$1-$J$2+1))*IF(T$2&lt;=MAX($F$57,$G$1),1,0),0))</f>
        <v>0</v>
      </c>
      <c r="U57" s="61">
        <f>+IF(U$3&lt;$F$10,0,IFERROR(IF(SUM($J57:T57)&lt;=-$J$56,0,-$J$56/MIN($F$57,$G$1-$J$2+1))*IF(U$2&lt;=MAX($F$57,$G$1),1,0),0))</f>
        <v>0</v>
      </c>
      <c r="V57" s="61">
        <f>+IF(V$3&lt;$F$10,0,IFERROR(IF(SUM($J57:U57)&lt;=-$J$56,0,-$J$56/MIN($F$57,$G$1-$J$2+1))*IF(V$2&lt;=MAX($F$57,$G$1),1,0),0))</f>
        <v>0</v>
      </c>
      <c r="W57" s="61">
        <f>+IF(W$3&lt;$F$10,0,IFERROR(IF(SUM($J57:V57)&lt;=-$J$56,0,-$J$56/MIN($F$57,$G$1-$J$2+1))*IF(W$2&lt;=MAX($F$57,$G$1),1,0),0))</f>
        <v>0</v>
      </c>
      <c r="X57" s="61">
        <f>+IF(X$3&lt;$F$10,0,IFERROR(IF(SUM($J57:W57)&lt;=-$J$56,0,-$J$56/MIN($F$57,$G$1-$J$2+1))*IF(X$2&lt;=MAX($F$57,$G$1),1,0),0))</f>
        <v>0</v>
      </c>
      <c r="Y57" s="61">
        <f>+IF(Y$3&lt;$F$10,0,IFERROR(IF(SUM($J57:X57)&lt;=-$J$56,0,-$J$56/MIN($F$57,$G$1-$J$2+1))*IF(Y$2&lt;=MAX($F$57,$G$1),1,0),0))</f>
        <v>0</v>
      </c>
      <c r="Z57" s="61">
        <f>+IF(Z$3&lt;$F$10,0,IFERROR(IF(SUM($J57:Y57)&lt;=-$J$56,0,-$J$56/MIN($F$57,$G$1-$J$2+1))*IF(Z$2&lt;=MAX($F$57,$G$1),1,0),0))</f>
        <v>0</v>
      </c>
      <c r="AA57" s="61">
        <f>+IF(AA$3&lt;$F$10,0,IFERROR(IF(SUM($J57:Z57)&lt;=-$J$56,0,-$J$56/MIN($F$57,$G$1-$J$2+1))*IF(AA$2&lt;=MAX($F$57,$G$1),1,0),0))</f>
        <v>0</v>
      </c>
      <c r="AB57" s="61">
        <f>+IF(AB$3&lt;$F$10,0,IFERROR(IF(SUM($J57:AA57)&lt;=-$J$56,0,-$J$56/MIN($F$57,$G$1-$J$2+1))*IF(AB$2&lt;=MAX($F$57,$G$1),1,0),0))</f>
        <v>0</v>
      </c>
      <c r="AC57" s="61">
        <f>+IF(AC$3&lt;$F$10,0,IFERROR(IF(SUM($J57:AB57)&lt;=-$J$56,0,-$J$56/MIN($F$57,$G$1-$J$2+1))*IF(AC$2&lt;=MAX($F$57,$G$1),1,0),0))</f>
        <v>0</v>
      </c>
      <c r="AD57" s="61">
        <f>+IF(AD$3&lt;$F$10,0,IFERROR(IF(SUM($J57:AC57)&lt;=-$J$56,0,-$J$56/MIN($F$57,$G$1-$J$2+1))*IF(AD$2&lt;=MAX($F$57,$G$1),1,0),0))</f>
        <v>0</v>
      </c>
      <c r="AE57" s="61">
        <f>+IF(AE$3&lt;$F$10,0,IFERROR(IF(SUM($J57:AD57)&lt;=-$J$56,0,-$J$56/MIN($F$57,$G$1-$J$2+1))*IF(AE$2&lt;=MAX($F$57,$G$1),1,0),0))</f>
        <v>0</v>
      </c>
      <c r="AF57" s="61">
        <f>+IF(AF$3&lt;$F$10,0,IFERROR(IF(SUM($J57:AE57)&lt;=-$J$56,0,-$J$56/MIN($F$57,$G$1-$J$2+1))*IF(AF$2&lt;=MAX($F$57,$G$1),1,0),0))</f>
        <v>0</v>
      </c>
      <c r="AG57" s="61">
        <f>+IF(AG$3&lt;$F$10,0,IFERROR(IF(SUM($J57:AF57)&lt;=-$J$56,0,-$J$56/MIN($F$57,$G$1-$J$2+1))*IF(AG$2&lt;=MAX($F$57,$G$1),1,0),0))</f>
        <v>0</v>
      </c>
      <c r="AH57" s="61">
        <f>+IF(AH$3&lt;$F$10,0,IFERROR(IF(SUM($J57:AG57)&lt;=-$J$56,0,-$J$56/MIN($F$57,$G$1-$J$2+1))*IF(AH$2&lt;=MAX($F$57,$G$1),1,0),0))</f>
        <v>0</v>
      </c>
      <c r="AI57" s="61">
        <f>+IF(AI$3&lt;$F$10,0,IFERROR(IF(SUM($J57:AH57)&lt;=-$J$56,0,-$J$56/MIN($F$57,$G$1-$J$2+1))*IF(AI$2&lt;=MAX($F$57,$G$1),1,0),0))</f>
        <v>0</v>
      </c>
    </row>
    <row r="58" spans="3:35" s="52" customFormat="1">
      <c r="D58" s="47"/>
      <c r="I58" s="52">
        <f t="shared" ref="I58:I95" si="9">+I57+1</f>
        <v>2</v>
      </c>
      <c r="J58" s="62"/>
      <c r="K58" s="61">
        <f>IF(K$3&lt;$F$10,0,IFERROR(-K$56/MIN($F$57,$G$1-K$2+1),0)*IF(K$2&lt;=MAX($F$57,$G$1),1,0))</f>
        <v>0</v>
      </c>
      <c r="L58" s="61">
        <f>+IF(L$3&lt;$F$10,0,IFERROR(IF(SUM($K58:K58)&lt;=-$K$56,0,-$K$56/MIN($F$57,$G$1-$K$2+1))*IF(L$2&lt;=MAX($F$57,$G$1),1,0),0))</f>
        <v>0</v>
      </c>
      <c r="M58" s="61">
        <f>+IF(M$3&lt;$F$10,0,IFERROR(IF(SUM($K58:L58)&lt;=-$K$56,0,-$K$56/MIN($F$57,$G$1-$K$2+1))*IF(M$2&lt;=MAX($F$57,$G$1),1,0),0))</f>
        <v>0</v>
      </c>
      <c r="N58" s="61">
        <f>+IF(N$3&lt;$F$10,0,IFERROR(IF(SUM($K58:M58)&lt;=-$K$56,0,-$K$56/MIN($F$57,$G$1-$K$2+1))*IF(N$2&lt;=MAX($F$57,$G$1),1,0),0))</f>
        <v>0</v>
      </c>
      <c r="O58" s="61">
        <f>+IF(O$3&lt;$F$10,0,IFERROR(IF(SUM($K58:N58)&lt;=-$K$56,0,-$K$56/MIN($F$57,$G$1-$K$2+1))*IF(O$2&lt;=MAX($F$57,$G$1),1,0),0))</f>
        <v>0</v>
      </c>
      <c r="P58" s="61">
        <f>+IF(P$3&lt;$F$10,0,IFERROR(IF(SUM($K58:O58)&lt;=-$K$56,0,-$K$56/MIN($F$57,$G$1-$K$2+1))*IF(P$2&lt;=MAX($F$57,$G$1),1,0),0))</f>
        <v>0</v>
      </c>
      <c r="Q58" s="61">
        <f>+IF(Q$3&lt;$F$10,0,IFERROR(IF(SUM($K58:P58)&lt;=-$K$56,0,-$K$56/MIN($F$57,$G$1-$K$2+1))*IF(Q$2&lt;=MAX($F$57,$G$1),1,0),0))</f>
        <v>0</v>
      </c>
      <c r="R58" s="61">
        <f>+IF(R$3&lt;$F$10,0,IFERROR(IF(SUM($K58:Q58)&lt;=-$K$56,0,-$K$56/MIN($F$57,$G$1-$K$2+1))*IF(R$2&lt;=MAX($F$57,$G$1),1,0),0))</f>
        <v>0</v>
      </c>
      <c r="S58" s="61">
        <f>+IF(S$3&lt;$F$10,0,IFERROR(IF(SUM($K58:R58)&lt;=-$K$56,0,-$K$56/MIN($F$57,$G$1-$K$2+1))*IF(S$2&lt;=MAX($F$57,$G$1),1,0),0))</f>
        <v>0</v>
      </c>
      <c r="T58" s="61">
        <f>+IF(T$3&lt;$F$10,0,IFERROR(IF(SUM($K58:S58)&lt;=-$K$56,0,-$K$56/MIN($F$57,$G$1-$K$2+1))*IF(T$2&lt;=MAX($F$57,$G$1),1,0),0))</f>
        <v>0</v>
      </c>
      <c r="U58" s="61">
        <f>+IF(U$3&lt;$F$10,0,IFERROR(IF(SUM($K58:T58)&lt;=-$K$56,0,-$K$56/MIN($F$57,$G$1-$K$2+1))*IF(U$2&lt;=MAX($F$57,$G$1),1,0),0))</f>
        <v>0</v>
      </c>
      <c r="V58" s="61">
        <f>+IF(V$3&lt;$F$10,0,IFERROR(IF(SUM($K58:U58)&lt;=-$K$56,0,-$K$56/MIN($F$57,$G$1-$K$2+1))*IF(V$2&lt;=MAX($F$57,$G$1),1,0),0))</f>
        <v>0</v>
      </c>
      <c r="W58" s="61">
        <f>+IF(W$3&lt;$F$10,0,IFERROR(IF(SUM($K58:V58)&lt;=-$K$56,0,-$K$56/MIN($F$57,$G$1-$K$2+1))*IF(W$2&lt;=MAX($F$57,$G$1),1,0),0))</f>
        <v>0</v>
      </c>
      <c r="X58" s="61">
        <f>+IF(X$3&lt;$F$10,0,IFERROR(IF(SUM($K58:W58)&lt;=-$K$56,0,-$K$56/MIN($F$57,$G$1-$K$2+1))*IF(X$2&lt;=MAX($F$57,$G$1),1,0),0))</f>
        <v>0</v>
      </c>
      <c r="Y58" s="61">
        <f>+IF(Y$3&lt;$F$10,0,IFERROR(IF(SUM($K58:X58)&lt;=-$K$56,0,-$K$56/MIN($F$57,$G$1-$K$2+1))*IF(Y$2&lt;=MAX($F$57,$G$1),1,0),0))</f>
        <v>0</v>
      </c>
      <c r="Z58" s="61">
        <f>+IF(Z$3&lt;$F$10,0,IFERROR(IF(SUM($K58:Y58)&lt;=-$K$56,0,-$K$56/MIN($F$57,$G$1-$K$2+1))*IF(Z$2&lt;=MAX($F$57,$G$1),1,0),0))</f>
        <v>0</v>
      </c>
      <c r="AA58" s="61">
        <f>+IF(AA$3&lt;$F$10,0,IFERROR(IF(SUM($K58:Z58)&lt;=-$K$56,0,-$K$56/MIN($F$57,$G$1-$K$2+1))*IF(AA$2&lt;=MAX($F$57,$G$1),1,0),0))</f>
        <v>0</v>
      </c>
      <c r="AB58" s="61">
        <f>+IF(AB$3&lt;$F$10,0,IFERROR(IF(SUM($K58:AA58)&lt;=-$K$56,0,-$K$56/MIN($F$57,$G$1-$K$2+1))*IF(AB$2&lt;=MAX($F$57,$G$1),1,0),0))</f>
        <v>0</v>
      </c>
      <c r="AC58" s="61">
        <f>+IF(AC$3&lt;$F$10,0,IFERROR(IF(SUM($K58:AB58)&lt;=-$K$56,0,-$K$56/MIN($F$57,$G$1-$K$2+1))*IF(AC$2&lt;=MAX($F$57,$G$1),1,0),0))</f>
        <v>0</v>
      </c>
      <c r="AD58" s="61">
        <f>+IF(AD$3&lt;$F$10,0,IFERROR(IF(SUM($K58:AC58)&lt;=-$K$56,0,-$K$56/MIN($F$57,$G$1-$K$2+1))*IF(AD$2&lt;=MAX($F$57,$G$1),1,0),0))</f>
        <v>0</v>
      </c>
      <c r="AE58" s="61">
        <f>+IF(AE$3&lt;$F$10,0,IFERROR(IF(SUM($K58:AD58)&lt;=-$K$56,0,-$K$56/MIN($F$57,$G$1-$K$2+1))*IF(AE$2&lt;=MAX($F$57,$G$1),1,0),0))</f>
        <v>0</v>
      </c>
      <c r="AF58" s="61">
        <f>+IF(AF$3&lt;$F$10,0,IFERROR(IF(SUM($K58:AE58)&lt;=-$K$56,0,-$K$56/MIN($F$57,$G$1-$K$2+1))*IF(AF$2&lt;=MAX($F$57,$G$1),1,0),0))</f>
        <v>0</v>
      </c>
      <c r="AG58" s="61">
        <f>+IF(AG$3&lt;$F$10,0,IFERROR(IF(SUM($K58:AF58)&lt;=-$K$56,0,-$K$56/MIN($F$57,$G$1-$K$2+1))*IF(AG$2&lt;=MAX($F$57,$G$1),1,0),0))</f>
        <v>0</v>
      </c>
      <c r="AH58" s="61">
        <f>+IF(AH$3&lt;$F$10,0,IFERROR(IF(SUM($K58:AG58)&lt;=-$K$56,0,-$K$56/MIN($F$57,$G$1-$K$2+1))*IF(AH$2&lt;=MAX($F$57,$G$1),1,0),0))</f>
        <v>0</v>
      </c>
      <c r="AI58" s="61">
        <f>+IF(AI$3&lt;$F$10,0,IFERROR(IF(SUM($K58:AH58)&lt;=-$K$56,0,-$K$56/MIN($F$57,$G$1-$K$2+1))*IF(AI$2&lt;=MAX($F$57,$G$1),1,0),0))</f>
        <v>0</v>
      </c>
    </row>
    <row r="59" spans="3:35" s="52" customFormat="1">
      <c r="D59" s="47"/>
      <c r="I59" s="52">
        <f t="shared" si="9"/>
        <v>3</v>
      </c>
      <c r="J59" s="62"/>
      <c r="K59" s="62"/>
      <c r="L59" s="61">
        <f>IF(L$3&lt;$F$10,0,IFERROR(-L$56/MIN($F$57,$G$1-L$2+1),0)*IF(L$2&lt;=MAX($F$57,$G$1),1,0))</f>
        <v>0</v>
      </c>
      <c r="M59" s="61">
        <f>+IF(M$3&lt;$F$10,0,IFERROR(IF(SUM($K59:L59)&lt;=-$L$56,0,-$L$56/MIN($F$57,$G$1-$K$2+1))*IF(M$2&lt;=MAX($F$57,$G$1),1,0),0))</f>
        <v>0</v>
      </c>
      <c r="N59" s="61">
        <f>+IF(N$3&lt;$F$10,0,IFERROR(IF(SUM($K59:M59)&lt;=-$L$56,0,-$L$56/MIN($F$57,$G$1-$K$2+1))*IF(N$2&lt;=MAX($F$57,$G$1),1,0),0))</f>
        <v>0</v>
      </c>
      <c r="O59" s="61">
        <f>+IF(O$3&lt;$F$10,0,IFERROR(IF(SUM($K59:N59)&lt;=-$L$56,0,-$L$56/MIN($F$57,$G$1-$K$2+1))*IF(O$2&lt;=MAX($F$57,$G$1),1,0),0))</f>
        <v>0</v>
      </c>
      <c r="P59" s="61">
        <f>+IF(P$3&lt;$F$10,0,IFERROR(IF(SUM($K59:O59)&lt;=-$L$56,0,-$L$56/MIN($F$57,$G$1-$K$2+1))*IF(P$2&lt;=MAX($F$57,$G$1),1,0),0))</f>
        <v>0</v>
      </c>
      <c r="Q59" s="61">
        <f>+IF(Q$3&lt;$F$10,0,IFERROR(IF(SUM($K59:P59)&lt;=-$L$56,0,-$L$56/MIN($F$57,$G$1-$K$2+1))*IF(Q$2&lt;=MAX($F$57,$G$1),1,0),0))</f>
        <v>0</v>
      </c>
      <c r="R59" s="61">
        <f>+IF(R$3&lt;$F$10,0,IFERROR(IF(SUM($K59:Q59)&lt;=-$L$56,0,-$L$56/MIN($F$57,$G$1-$K$2+1))*IF(R$2&lt;=MAX($F$57,$G$1),1,0),0))</f>
        <v>0</v>
      </c>
      <c r="S59" s="61">
        <f>+IF(S$3&lt;$F$10,0,IFERROR(IF(SUM($K59:R59)&lt;=-$L$56,0,-$L$56/MIN($F$57,$G$1-$K$2+1))*IF(S$2&lt;=MAX($F$57,$G$1),1,0),0))</f>
        <v>0</v>
      </c>
      <c r="T59" s="61">
        <f>+IF(T$3&lt;$F$10,0,IFERROR(IF(SUM($K59:S59)&lt;=-$L$56,0,-$L$56/MIN($F$57,$G$1-$K$2+1))*IF(T$2&lt;=MAX($F$57,$G$1),1,0),0))</f>
        <v>0</v>
      </c>
      <c r="U59" s="61">
        <f>+IF(U$3&lt;$F$10,0,IFERROR(IF(SUM($K59:T59)&lt;=-$L$56,0,-$L$56/MIN($F$57,$G$1-$K$2+1))*IF(U$2&lt;=MAX($F$57,$G$1),1,0),0))</f>
        <v>0</v>
      </c>
      <c r="V59" s="61">
        <f>+IF(V$3&lt;$F$10,0,IFERROR(IF(SUM($K59:U59)&lt;=-$L$56,0,-$L$56/MIN($F$57,$G$1-$K$2+1))*IF(V$2&lt;=MAX($F$57,$G$1),1,0),0))</f>
        <v>0</v>
      </c>
      <c r="W59" s="61">
        <f>+IF(W$3&lt;$F$10,0,IFERROR(IF(SUM($K59:V59)&lt;=-$L$56,0,-$L$56/MIN($F$57,$G$1-$K$2+1))*IF(W$2&lt;=MAX($F$57,$G$1),1,0),0))</f>
        <v>0</v>
      </c>
      <c r="X59" s="61">
        <f>+IF(X$3&lt;$F$10,0,IFERROR(IF(SUM($K59:W59)&lt;=-$L$56,0,-$L$56/MIN($F$57,$G$1-$K$2+1))*IF(X$2&lt;=MAX($F$57,$G$1),1,0),0))</f>
        <v>0</v>
      </c>
      <c r="Y59" s="61">
        <f>+IF(Y$3&lt;$F$10,0,IFERROR(IF(SUM($K59:X59)&lt;=-$L$56,0,-$L$56/MIN($F$57,$G$1-$K$2+1))*IF(Y$2&lt;=MAX($F$57,$G$1),1,0),0))</f>
        <v>0</v>
      </c>
      <c r="Z59" s="61">
        <f>+IF(Z$3&lt;$F$10,0,IFERROR(IF(SUM($K59:Y59)&lt;=-$L$56,0,-$L$56/MIN($F$57,$G$1-$K$2+1))*IF(Z$2&lt;=MAX($F$57,$G$1),1,0),0))</f>
        <v>0</v>
      </c>
      <c r="AA59" s="61">
        <f>+IF(AA$3&lt;$F$10,0,IFERROR(IF(SUM($K59:Z59)&lt;=-$L$56,0,-$L$56/MIN($F$57,$G$1-$K$2+1))*IF(AA$2&lt;=MAX($F$57,$G$1),1,0),0))</f>
        <v>0</v>
      </c>
      <c r="AB59" s="61">
        <f>+IF(AB$3&lt;$F$10,0,IFERROR(IF(SUM($K59:AA59)&lt;=-$L$56,0,-$L$56/MIN($F$57,$G$1-$K$2+1))*IF(AB$2&lt;=MAX($F$57,$G$1),1,0),0))</f>
        <v>0</v>
      </c>
      <c r="AC59" s="61">
        <f>+IF(AC$3&lt;$F$10,0,IFERROR(IF(SUM($K59:AB59)&lt;=-$L$56,0,-$L$56/MIN($F$57,$G$1-$K$2+1))*IF(AC$2&lt;=MAX($F$57,$G$1),1,0),0))</f>
        <v>0</v>
      </c>
      <c r="AD59" s="61">
        <f>+IF(AD$3&lt;$F$10,0,IFERROR(IF(SUM($K59:AC59)&lt;=-$L$56,0,-$L$56/MIN($F$57,$G$1-$K$2+1))*IF(AD$2&lt;=MAX($F$57,$G$1),1,0),0))</f>
        <v>0</v>
      </c>
      <c r="AE59" s="61">
        <f>+IF(AE$3&lt;$F$10,0,IFERROR(IF(SUM($K59:AD59)&lt;=-$L$56,0,-$L$56/MIN($F$57,$G$1-$K$2+1))*IF(AE$2&lt;=MAX($F$57,$G$1),1,0),0))</f>
        <v>0</v>
      </c>
      <c r="AF59" s="61">
        <f>+IF(AF$3&lt;$F$10,0,IFERROR(IF(SUM($K59:AE59)&lt;=-$L$56,0,-$L$56/MIN($F$57,$G$1-$K$2+1))*IF(AF$2&lt;=MAX($F$57,$G$1),1,0),0))</f>
        <v>0</v>
      </c>
      <c r="AG59" s="61">
        <f>+IF(AG$3&lt;$F$10,0,IFERROR(IF(SUM($K59:AF59)&lt;=-$L$56,0,-$L$56/MIN($F$57,$G$1-$K$2+1))*IF(AG$2&lt;=MAX($F$57,$G$1),1,0),0))</f>
        <v>0</v>
      </c>
      <c r="AH59" s="61">
        <f>+IF(AH$3&lt;$F$10,0,IFERROR(IF(SUM($K59:AG59)&lt;=-$L$56,0,-$L$56/MIN($F$57,$G$1-$K$2+1))*IF(AH$2&lt;=MAX($F$57,$G$1),1,0),0))</f>
        <v>0</v>
      </c>
      <c r="AI59" s="61">
        <f>+IF(AI$3&lt;$F$10,0,IFERROR(IF(SUM($K59:AH59)&lt;=-$L$56,0,-$L$56/MIN($F$57,$G$1-$K$2+1))*IF(AI$2&lt;=MAX($F$57,$G$1),1,0),0))</f>
        <v>0</v>
      </c>
    </row>
    <row r="60" spans="3:35" s="52" customFormat="1">
      <c r="D60" s="47"/>
      <c r="I60" s="52">
        <f t="shared" si="9"/>
        <v>4</v>
      </c>
      <c r="J60" s="62"/>
      <c r="K60" s="62"/>
      <c r="L60" s="62"/>
      <c r="M60" s="61">
        <f>IF(M$3&lt;$F$10,0,IFERROR(-M$56/MIN($F$57,$G$1-M$2+1),0)*IF(M$2&lt;=MAX($F$57,$G$1),1,0))</f>
        <v>0</v>
      </c>
      <c r="N60" s="61">
        <f>+IF(N$3&lt;$F$10,0,IFERROR(IF(SUM($K60:M60)&lt;=-$M$56,0,-$M$56/MIN($F$57,$G$1-$K$2+1))*IF(N$2&lt;=MAX($F$57,$G$1),1,0),0))</f>
        <v>0</v>
      </c>
      <c r="O60" s="61">
        <f>+IF(O$3&lt;$F$10,0,IFERROR(IF(SUM($K60:N60)&lt;=-$M$56,0,-$M$56/MIN($F$57,$G$1-$K$2+1))*IF(O$2&lt;=MAX($F$57,$G$1),1,0),0))</f>
        <v>0</v>
      </c>
      <c r="P60" s="61">
        <f>+IF(P$3&lt;$F$10,0,IFERROR(IF(SUM($K60:O60)&lt;=-$M$56,0,-$M$56/MIN($F$57,$G$1-$K$2+1))*IF(P$2&lt;=MAX($F$57,$G$1),1,0),0))</f>
        <v>0</v>
      </c>
      <c r="Q60" s="61">
        <f>+IF(Q$3&lt;$F$10,0,IFERROR(IF(SUM($K60:P60)&lt;=-$M$56,0,-$M$56/MIN($F$57,$G$1-$K$2+1))*IF(Q$2&lt;=MAX($F$57,$G$1),1,0),0))</f>
        <v>0</v>
      </c>
      <c r="R60" s="61">
        <f>+IF(R$3&lt;$F$10,0,IFERROR(IF(SUM($K60:Q60)&lt;=-$M$56,0,-$M$56/MIN($F$57,$G$1-$K$2+1))*IF(R$2&lt;=MAX($F$57,$G$1),1,0),0))</f>
        <v>0</v>
      </c>
      <c r="S60" s="61">
        <f>+IF(S$3&lt;$F$10,0,IFERROR(IF(SUM($K60:R60)&lt;=-$M$56,0,-$M$56/MIN($F$57,$G$1-$K$2+1))*IF(S$2&lt;=MAX($F$57,$G$1),1,0),0))</f>
        <v>0</v>
      </c>
      <c r="T60" s="61">
        <f>+IF(T$3&lt;$F$10,0,IFERROR(IF(SUM($K60:S60)&lt;=-$M$56,0,-$M$56/MIN($F$57,$G$1-$K$2+1))*IF(T$2&lt;=MAX($F$57,$G$1),1,0),0))</f>
        <v>0</v>
      </c>
      <c r="U60" s="61">
        <f>+IF(U$3&lt;$F$10,0,IFERROR(IF(SUM($K60:T60)&lt;=-$M$56,0,-$M$56/MIN($F$57,$G$1-$K$2+1))*IF(U$2&lt;=MAX($F$57,$G$1),1,0),0))</f>
        <v>0</v>
      </c>
      <c r="V60" s="61">
        <f>+IF(V$3&lt;$F$10,0,IFERROR(IF(SUM($K60:U60)&lt;=-$M$56,0,-$M$56/MIN($F$57,$G$1-$K$2+1))*IF(V$2&lt;=MAX($F$57,$G$1),1,0),0))</f>
        <v>0</v>
      </c>
      <c r="W60" s="61">
        <f>+IF(W$3&lt;$F$10,0,IFERROR(IF(SUM($K60:V60)&lt;=-$M$56,0,-$M$56/MIN($F$57,$G$1-$K$2+1))*IF(W$2&lt;=MAX($F$57,$G$1),1,0),0))</f>
        <v>0</v>
      </c>
      <c r="X60" s="61">
        <f>+IF(X$3&lt;$F$10,0,IFERROR(IF(SUM($K60:W60)&lt;=-$M$56,0,-$M$56/MIN($F$57,$G$1-$K$2+1))*IF(X$2&lt;=MAX($F$57,$G$1),1,0),0))</f>
        <v>0</v>
      </c>
      <c r="Y60" s="61">
        <f>+IF(Y$3&lt;$F$10,0,IFERROR(IF(SUM($K60:X60)&lt;=-$M$56,0,-$M$56/MIN($F$57,$G$1-$K$2+1))*IF(Y$2&lt;=MAX($F$57,$G$1),1,0),0))</f>
        <v>0</v>
      </c>
      <c r="Z60" s="61">
        <f>+IF(Z$3&lt;$F$10,0,IFERROR(IF(SUM($K60:Y60)&lt;=-$M$56,0,-$M$56/MIN($F$57,$G$1-$K$2+1))*IF(Z$2&lt;=MAX($F$57,$G$1),1,0),0))</f>
        <v>0</v>
      </c>
      <c r="AA60" s="61">
        <f>+IF(AA$3&lt;$F$10,0,IFERROR(IF(SUM($K60:Z60)&lt;=-$M$56,0,-$M$56/MIN($F$57,$G$1-$K$2+1))*IF(AA$2&lt;=MAX($F$57,$G$1),1,0),0))</f>
        <v>0</v>
      </c>
      <c r="AB60" s="61">
        <f>+IF(AB$3&lt;$F$10,0,IFERROR(IF(SUM($K60:AA60)&lt;=-$M$56,0,-$M$56/MIN($F$57,$G$1-$K$2+1))*IF(AB$2&lt;=MAX($F$57,$G$1),1,0),0))</f>
        <v>0</v>
      </c>
      <c r="AC60" s="61">
        <f>+IF(AC$3&lt;$F$10,0,IFERROR(IF(SUM($K60:AB60)&lt;=-$M$56,0,-$M$56/MIN($F$57,$G$1-$K$2+1))*IF(AC$2&lt;=MAX($F$57,$G$1),1,0),0))</f>
        <v>0</v>
      </c>
      <c r="AD60" s="61">
        <f>+IF(AD$3&lt;$F$10,0,IFERROR(IF(SUM($K60:AC60)&lt;=-$M$56,0,-$M$56/MIN($F$57,$G$1-$K$2+1))*IF(AD$2&lt;=MAX($F$57,$G$1),1,0),0))</f>
        <v>0</v>
      </c>
      <c r="AE60" s="61">
        <f>+IF(AE$3&lt;$F$10,0,IFERROR(IF(SUM($K60:AD60)&lt;=-$M$56,0,-$M$56/MIN($F$57,$G$1-$K$2+1))*IF(AE$2&lt;=MAX($F$57,$G$1),1,0),0))</f>
        <v>0</v>
      </c>
      <c r="AF60" s="61">
        <f>+IF(AF$3&lt;$F$10,0,IFERROR(IF(SUM($K60:AE60)&lt;=-$M$56,0,-$M$56/MIN($F$57,$G$1-$K$2+1))*IF(AF$2&lt;=MAX($F$57,$G$1),1,0),0))</f>
        <v>0</v>
      </c>
      <c r="AG60" s="61">
        <f>+IF(AG$3&lt;$F$10,0,IFERROR(IF(SUM($K60:AF60)&lt;=-$M$56,0,-$M$56/MIN($F$57,$G$1-$K$2+1))*IF(AG$2&lt;=MAX($F$57,$G$1),1,0),0))</f>
        <v>0</v>
      </c>
      <c r="AH60" s="61">
        <f>+IF(AH$3&lt;$F$10,0,IFERROR(IF(SUM($K60:AG60)&lt;=-$M$56,0,-$M$56/MIN($F$57,$G$1-$K$2+1))*IF(AH$2&lt;=MAX($F$57,$G$1),1,0),0))</f>
        <v>0</v>
      </c>
      <c r="AI60" s="61">
        <f>+IF(AI$3&lt;$F$10,0,IFERROR(IF(SUM($K60:AH60)&lt;=-$M$56,0,-$M$56/MIN($F$57,$G$1-$K$2+1))*IF(AI$2&lt;=MAX($F$57,$G$1),1,0),0))</f>
        <v>0</v>
      </c>
    </row>
    <row r="61" spans="3:35" s="52" customFormat="1">
      <c r="D61" s="47"/>
      <c r="I61" s="52">
        <f t="shared" si="9"/>
        <v>5</v>
      </c>
      <c r="J61" s="62"/>
      <c r="K61" s="62"/>
      <c r="L61" s="62"/>
      <c r="M61" s="62"/>
      <c r="N61" s="63">
        <f>IFERROR(-N$56/MIN($F$57,$G$1-N$2+1),0)*IF(N$2&lt;=MAX($F$57,$G$1),1,0)</f>
        <v>0</v>
      </c>
      <c r="O61" s="63">
        <f>+IFERROR(IF(SUM($N61:N61)&lt;=-$N$56,0,-$N$56/MIN($F$57,$G$1-$N$2+1))*IF(O$2&lt;=MAX($F$57,$G$1),1,0),0)</f>
        <v>0</v>
      </c>
      <c r="P61" s="63">
        <f>+IFERROR(IF(SUM($N61:O61)&lt;=-$N$56,0,-$N$56/MIN($F$57,$G$1-$N$2+1))*IF(P$2&lt;=MAX($F$57,$G$1),1,0),0)</f>
        <v>0</v>
      </c>
      <c r="Q61" s="63">
        <f>+IFERROR(IF(SUM($N61:P61)&lt;=-$N$56,0,-$N$56/MIN($F$57,$G$1-$N$2+1))*IF(Q$2&lt;=MAX($F$57,$G$1),1,0),0)</f>
        <v>0</v>
      </c>
      <c r="R61" s="63">
        <f>+IFERROR(IF(SUM($N61:Q61)&lt;=-$N$56,0,-$N$56/MIN($F$57,$G$1-$N$2+1))*IF(R$2&lt;=MAX($F$57,$G$1),1,0),0)</f>
        <v>0</v>
      </c>
      <c r="S61" s="63">
        <f>+IFERROR(IF(SUM($N61:R61)&lt;=-$N$56,0,-$N$56/MIN($F$57,$G$1-$N$2+1))*IF(S$2&lt;=MAX($F$57,$G$1),1,0),0)</f>
        <v>0</v>
      </c>
      <c r="T61" s="63">
        <f>+IFERROR(IF(SUM($N61:S61)&lt;=-$N$56,0,-$N$56/MIN($F$57,$G$1-$N$2+1))*IF(T$2&lt;=MAX($F$57,$G$1),1,0),0)</f>
        <v>0</v>
      </c>
      <c r="U61" s="63">
        <f>+IFERROR(IF(SUM($N61:T61)&lt;=-$N$56,0,-$N$56/MIN($F$57,$G$1-$N$2+1))*IF(U$2&lt;=MAX($F$57,$G$1),1,0),0)</f>
        <v>0</v>
      </c>
      <c r="V61" s="63">
        <f>+IFERROR(IF(SUM($N61:U61)&lt;=-$N$56,0,-$N$56/MIN($F$57,$G$1-$N$2+1))*IF(V$2&lt;=MAX($F$57,$G$1),1,0),0)</f>
        <v>0</v>
      </c>
      <c r="W61" s="63">
        <f>+IFERROR(IF(SUM($N61:V61)&lt;=-$N$56,0,-$N$56/MIN($F$57,$G$1-$N$2+1))*IF(W$2&lt;=MAX($F$57,$G$1),1,0),0)</f>
        <v>0</v>
      </c>
      <c r="X61" s="63">
        <f>+IFERROR(IF(SUM($N61:W61)&lt;=-$N$56,0,-$N$56/MIN($F$57,$G$1-$N$2+1))*IF(X$2&lt;=MAX($F$57,$G$1),1,0),0)</f>
        <v>0</v>
      </c>
      <c r="Y61" s="63">
        <f>+IFERROR(IF(SUM($N61:X61)&lt;=-$N$56,0,-$N$56/MIN($F$57,$G$1-$N$2+1))*IF(Y$2&lt;=MAX($F$57,$G$1),1,0),0)</f>
        <v>0</v>
      </c>
      <c r="Z61" s="63">
        <f>+IFERROR(IF(SUM($N61:Y61)&lt;=-$N$56,0,-$N$56/MIN($F$57,$G$1-$N$2+1))*IF(Z$2&lt;=MAX($F$57,$G$1),1,0),0)</f>
        <v>0</v>
      </c>
      <c r="AA61" s="63">
        <f>+IFERROR(IF(SUM($N61:Z61)&lt;=-$N$56,0,-$N$56/MIN($F$57,$G$1-$N$2+1))*IF(AA$2&lt;=MAX($F$57,$G$1),1,0),0)</f>
        <v>0</v>
      </c>
      <c r="AB61" s="63">
        <f>+IFERROR(IF(SUM($N61:AA61)&lt;=-$N$56,0,-$N$56/MIN($F$57,$G$1-$N$2+1))*IF(AB$2&lt;=MAX($F$57,$G$1),1,0),0)</f>
        <v>0</v>
      </c>
      <c r="AC61" s="63">
        <f>+IFERROR(IF(SUM($N61:AB61)&lt;=-$N$56,0,-$N$56/MIN($F$57,$G$1-$N$2+1))*IF(AC$2&lt;=MAX($F$57,$G$1),1,0),0)</f>
        <v>0</v>
      </c>
      <c r="AD61" s="63">
        <f>+IFERROR(IF(SUM($N61:AC61)&lt;=-$N$56,0,-$N$56/MIN($F$57,$G$1-$N$2+1))*IF(AD$2&lt;=MAX($F$57,$G$1),1,0),0)</f>
        <v>0</v>
      </c>
      <c r="AE61" s="63">
        <f>+IFERROR(IF(SUM($N61:AD61)&lt;=-$N$56,0,-$N$56/MIN($F$57,$G$1-$N$2+1))*IF(AE$2&lt;=MAX($F$57,$G$1),1,0),0)</f>
        <v>0</v>
      </c>
      <c r="AF61" s="63">
        <f>+IFERROR(IF(SUM($N61:AE61)&lt;=-$N$56,0,-$N$56/MIN($F$57,$G$1-$N$2+1))*IF(AF$2&lt;=MAX($F$57,$G$1),1,0),0)</f>
        <v>0</v>
      </c>
      <c r="AG61" s="63">
        <f>+IFERROR(IF(SUM($N61:AF61)&lt;=-$N$56,0,-$N$56/MIN($F$57,$G$1-$N$2+1))*IF(AG$2&lt;=MAX($F$57,$G$1),1,0),0)</f>
        <v>0</v>
      </c>
      <c r="AH61" s="63">
        <f>+IFERROR(IF(SUM($N61:AG61)&lt;=-$N$56,0,-$N$56/MIN($F$57,$G$1-$N$2+1))*IF(AH$2&lt;=MAX($F$57,$G$1),1,0),0)</f>
        <v>0</v>
      </c>
      <c r="AI61" s="63">
        <f>+IFERROR(IF(SUM($N61:AH61)&lt;=-$N$56,0,-$N$56/MIN($F$57,$G$1-$N$2+1))*IF(AI$2&lt;=MAX($F$57,$G$1),1,0),0)</f>
        <v>0</v>
      </c>
    </row>
    <row r="62" spans="3:35" s="52" customFormat="1">
      <c r="D62" s="47"/>
      <c r="I62" s="52">
        <f t="shared" si="9"/>
        <v>6</v>
      </c>
      <c r="J62" s="62"/>
      <c r="K62" s="62"/>
      <c r="L62" s="62"/>
      <c r="M62" s="62"/>
      <c r="N62" s="62"/>
      <c r="O62" s="61">
        <f>IFERROR(-O$56/MIN($F$57,$G$1-O$2+1),0)*IF(O$2&lt;=MAX($F$57,$G$1),1,0)</f>
        <v>0</v>
      </c>
      <c r="P62" s="61">
        <f>+IFERROR(IF(SUM($O62:O62)&lt;=-$O$56,0,-$O$56/MIN($F$57,$G$1-$N$2+1))*IF(P$2&lt;=MAX($F$57,$G$1),1,0),0)</f>
        <v>0</v>
      </c>
      <c r="Q62" s="61">
        <f>+IFERROR(IF(SUM($O62:P62)&lt;=-$O$56,0,-$O$56/MIN($F$57,$G$1-$N$2+1))*IF(Q$2&lt;=MAX($F$57,$G$1),1,0),0)</f>
        <v>0</v>
      </c>
      <c r="R62" s="61">
        <f>+IFERROR(IF(SUM($O62:Q62)&lt;=-$O$56,0,-$O$56/MIN($F$57,$G$1-$N$2+1))*IF(R$2&lt;=MAX($F$57,$G$1),1,0),0)</f>
        <v>0</v>
      </c>
      <c r="S62" s="61">
        <f>+IFERROR(IF(SUM($O62:R62)&lt;=-$O$56,0,-$O$56/MIN($F$57,$G$1-$N$2+1))*IF(S$2&lt;=MAX($F$57,$G$1),1,0),0)</f>
        <v>0</v>
      </c>
      <c r="T62" s="61">
        <f>+IFERROR(IF(SUM($O62:S62)&lt;=-$O$56,0,-$O$56/MIN($F$57,$G$1-$N$2+1))*IF(T$2&lt;=MAX($F$57,$G$1),1,0),0)</f>
        <v>0</v>
      </c>
      <c r="U62" s="61">
        <f>+IFERROR(IF(SUM($O62:T62)&lt;=-$O$56,0,-$O$56/MIN($F$57,$G$1-$N$2+1))*IF(U$2&lt;=MAX($F$57,$G$1),1,0),0)</f>
        <v>0</v>
      </c>
      <c r="V62" s="61">
        <f>+IFERROR(IF(SUM($O62:U62)&lt;=-$O$56,0,-$O$56/MIN($F$57,$G$1-$N$2+1))*IF(V$2&lt;=MAX($F$57,$G$1),1,0),0)</f>
        <v>0</v>
      </c>
      <c r="W62" s="61">
        <f>+IFERROR(IF(SUM($O62:V62)&lt;=-$O$56,0,-$O$56/MIN($F$57,$G$1-$N$2+1))*IF(W$2&lt;=MAX($F$57,$G$1),1,0),0)</f>
        <v>0</v>
      </c>
      <c r="X62" s="61">
        <f>+IFERROR(IF(SUM($O62:W62)&lt;=-$O$56,0,-$O$56/MIN($F$57,$G$1-$N$2+1))*IF(X$2&lt;=MAX($F$57,$G$1),1,0),0)</f>
        <v>0</v>
      </c>
      <c r="Y62" s="61">
        <f>+IFERROR(IF(SUM($O62:X62)&lt;=-$O$56,0,-$O$56/MIN($F$57,$G$1-$N$2+1))*IF(Y$2&lt;=MAX($F$57,$G$1),1,0),0)</f>
        <v>0</v>
      </c>
      <c r="Z62" s="61">
        <f>+IFERROR(IF(SUM($O62:Y62)&lt;=-$O$56,0,-$O$56/MIN($F$57,$G$1-$N$2+1))*IF(Z$2&lt;=MAX($F$57,$G$1),1,0),0)</f>
        <v>0</v>
      </c>
      <c r="AA62" s="61">
        <f>+IFERROR(IF(SUM($O62:Z62)&lt;=-$O$56,0,-$O$56/MIN($F$57,$G$1-$N$2+1))*IF(AA$2&lt;=MAX($F$57,$G$1),1,0),0)</f>
        <v>0</v>
      </c>
      <c r="AB62" s="61">
        <f>+IFERROR(IF(SUM($O62:AA62)&lt;=-$O$56,0,-$O$56/MIN($F$57,$G$1-$N$2+1))*IF(AB$2&lt;=MAX($F$57,$G$1),1,0),0)</f>
        <v>0</v>
      </c>
      <c r="AC62" s="61">
        <f>+IFERROR(IF(SUM($O62:AB62)&lt;=-$O$56,0,-$O$56/MIN($F$57,$G$1-$N$2+1))*IF(AC$2&lt;=MAX($F$57,$G$1),1,0),0)</f>
        <v>0</v>
      </c>
      <c r="AD62" s="61">
        <f>+IFERROR(IF(SUM($O62:AC62)&lt;=-$O$56,0,-$O$56/MIN($F$57,$G$1-$N$2+1))*IF(AD$2&lt;=MAX($F$57,$G$1),1,0),0)</f>
        <v>0</v>
      </c>
      <c r="AE62" s="61">
        <f>+IFERROR(IF(SUM($O62:AD62)&lt;=-$O$56,0,-$O$56/MIN($F$57,$G$1-$N$2+1))*IF(AE$2&lt;=MAX($F$57,$G$1),1,0),0)</f>
        <v>0</v>
      </c>
      <c r="AF62" s="61">
        <f>+IFERROR(IF(SUM($O62:AE62)&lt;=-$O$56,0,-$O$56/MIN($F$57,$G$1-$N$2+1))*IF(AF$2&lt;=MAX($F$57,$G$1),1,0),0)</f>
        <v>0</v>
      </c>
      <c r="AG62" s="61">
        <f>+IFERROR(IF(SUM($O62:AF62)&lt;=-$O$56,0,-$O$56/MIN($F$57,$G$1-$N$2+1))*IF(AG$2&lt;=MAX($F$57,$G$1),1,0),0)</f>
        <v>0</v>
      </c>
      <c r="AH62" s="61">
        <f>+IFERROR(IF(SUM($O62:AG62)&lt;=-$O$56,0,-$O$56/MIN($F$57,$G$1-$N$2+1))*IF(AH$2&lt;=MAX($F$57,$G$1),1,0),0)</f>
        <v>0</v>
      </c>
      <c r="AI62" s="61">
        <f>+IFERROR(IF(SUM($O62:AH62)&lt;=-$O$56,0,-$O$56/MIN($F$57,$G$1-$N$2+1))*IF(AI$2&lt;=MAX($F$57,$G$1),1,0),0)</f>
        <v>0</v>
      </c>
    </row>
    <row r="63" spans="3:35" s="52" customFormat="1">
      <c r="D63" s="47"/>
      <c r="I63" s="52">
        <f t="shared" si="9"/>
        <v>7</v>
      </c>
      <c r="J63" s="62"/>
      <c r="K63" s="62"/>
      <c r="L63" s="62"/>
      <c r="M63" s="62"/>
      <c r="N63" s="62"/>
      <c r="O63" s="62"/>
      <c r="P63" s="61">
        <f>IFERROR(-P$56/MIN($F$57,$G$1-P$2+1),0)*IF(P$2&lt;=MAX($F$57,$G$1),1,0)</f>
        <v>0</v>
      </c>
      <c r="Q63" s="61">
        <f>+IFERROR(IF(SUM($P63:P63)&lt;=-$P$56,0,-$P$56/MIN($F$57,$G$1-$P$2+1))*IF(Q$2&lt;=MAX($F$57,$G$1),1,0),0)</f>
        <v>0</v>
      </c>
      <c r="R63" s="61">
        <f>+IFERROR(IF(SUM($P63:Q63)&lt;=-$P$56,0,-$P$56/MIN($F$57,$G$1-$P$2+1))*IF(R$2&lt;=MAX($F$57,$G$1),1,0),0)</f>
        <v>0</v>
      </c>
      <c r="S63" s="61">
        <f>+IFERROR(IF(SUM($P63:R63)&lt;=-$P$56,0,-$P$56/MIN($F$57,$G$1-$P$2+1))*IF(S$2&lt;=MAX($F$57,$G$1),1,0),0)</f>
        <v>0</v>
      </c>
      <c r="T63" s="61">
        <f>+IFERROR(IF(SUM($P63:S63)&lt;=-$P$56,0,-$P$56/MIN($F$57,$G$1-$P$2+1))*IF(T$2&lt;=MAX($F$57,$G$1),1,0),0)</f>
        <v>0</v>
      </c>
      <c r="U63" s="61">
        <f>+IFERROR(IF(SUM($P63:T63)&lt;=-$P$56,0,-$P$56/MIN($F$57,$G$1-$P$2+1))*IF(U$2&lt;=MAX($F$57,$G$1),1,0),0)</f>
        <v>0</v>
      </c>
      <c r="V63" s="61">
        <f>+IFERROR(IF(SUM($P63:U63)&lt;=-$P$56,0,-$P$56/MIN($F$57,$G$1-$P$2+1))*IF(V$2&lt;=MAX($F$57,$G$1),1,0),0)</f>
        <v>0</v>
      </c>
      <c r="W63" s="61">
        <f>+IFERROR(IF(SUM($P63:V63)&lt;=-$P$56,0,-$P$56/MIN($F$57,$G$1-$P$2+1))*IF(W$2&lt;=MAX($F$57,$G$1),1,0),0)</f>
        <v>0</v>
      </c>
      <c r="X63" s="61">
        <f>+IFERROR(IF(SUM($P63:W63)&lt;=-$P$56,0,-$P$56/MIN($F$57,$G$1-$P$2+1))*IF(X$2&lt;=MAX($F$57,$G$1),1,0),0)</f>
        <v>0</v>
      </c>
      <c r="Y63" s="61">
        <f>+IFERROR(IF(SUM($P63:X63)&lt;=-$P$56,0,-$P$56/MIN($F$57,$G$1-$P$2+1))*IF(Y$2&lt;=MAX($F$57,$G$1),1,0),0)</f>
        <v>0</v>
      </c>
      <c r="Z63" s="61">
        <f>+IFERROR(IF(SUM($P63:Y63)&lt;=-$P$56,0,-$P$56/MIN($F$57,$G$1-$P$2+1))*IF(Z$2&lt;=MAX($F$57,$G$1),1,0),0)</f>
        <v>0</v>
      </c>
      <c r="AA63" s="61">
        <f>+IFERROR(IF(SUM($P63:Z63)&lt;=-$P$56,0,-$P$56/MIN($F$57,$G$1-$P$2+1))*IF(AA$2&lt;=MAX($F$57,$G$1),1,0),0)</f>
        <v>0</v>
      </c>
      <c r="AB63" s="61">
        <f>+IFERROR(IF(SUM($P63:AA63)&lt;=-$P$56,0,-$P$56/MIN($F$57,$G$1-$P$2+1))*IF(AB$2&lt;=MAX($F$57,$G$1),1,0),0)</f>
        <v>0</v>
      </c>
      <c r="AC63" s="61">
        <f>+IFERROR(IF(SUM($P63:AB63)&lt;=-$P$56,0,-$P$56/MIN($F$57,$G$1-$P$2+1))*IF(AC$2&lt;=MAX($F$57,$G$1),1,0),0)</f>
        <v>0</v>
      </c>
      <c r="AD63" s="61">
        <f>+IFERROR(IF(SUM($P63:AC63)&lt;=-$P$56,0,-$P$56/MIN($F$57,$G$1-$P$2+1))*IF(AD$2&lt;=MAX($F$57,$G$1),1,0),0)</f>
        <v>0</v>
      </c>
      <c r="AE63" s="61">
        <f>+IFERROR(IF(SUM($P63:AD63)&lt;=-$P$56,0,-$P$56/MIN($F$57,$G$1-$P$2+1))*IF(AE$2&lt;=MAX($F$57,$G$1),1,0),0)</f>
        <v>0</v>
      </c>
      <c r="AF63" s="61">
        <f>+IFERROR(IF(SUM($P63:AE63)&lt;=-$P$56,0,-$P$56/MIN($F$57,$G$1-$P$2+1))*IF(AF$2&lt;=MAX($F$57,$G$1),1,0),0)</f>
        <v>0</v>
      </c>
      <c r="AG63" s="61">
        <f>+IFERROR(IF(SUM($P63:AF63)&lt;=-$P$56,0,-$P$56/MIN($F$57,$G$1-$P$2+1))*IF(AG$2&lt;=MAX($F$57,$G$1),1,0),0)</f>
        <v>0</v>
      </c>
      <c r="AH63" s="61">
        <f>+IFERROR(IF(SUM($P63:AG63)&lt;=-$P$56,0,-$P$56/MIN($F$57,$G$1-$P$2+1))*IF(AH$2&lt;=MAX($F$57,$G$1),1,0),0)</f>
        <v>0</v>
      </c>
      <c r="AI63" s="61">
        <f>+IFERROR(IF(SUM($P63:AH63)&lt;=-$P$56,0,-$P$56/MIN($F$57,$G$1-$P$2+1))*IF(AI$2&lt;=MAX($F$57,$G$1),1,0),0)</f>
        <v>0</v>
      </c>
    </row>
    <row r="64" spans="3:35" s="52" customFormat="1">
      <c r="D64" s="47"/>
      <c r="I64" s="52">
        <f t="shared" si="9"/>
        <v>8</v>
      </c>
      <c r="J64" s="62"/>
      <c r="K64" s="62"/>
      <c r="L64" s="62"/>
      <c r="M64" s="62"/>
      <c r="N64" s="62"/>
      <c r="O64" s="62"/>
      <c r="P64" s="62"/>
      <c r="Q64" s="61">
        <f>IFERROR(-Q$56/MIN($F$57,$G$1-Q$2+1),0)*IF(Q$2&lt;=MAX($F$57,$G$1),1,0)</f>
        <v>0</v>
      </c>
      <c r="R64" s="61">
        <f>+IFERROR(IF(SUM($Q64:Q64)&lt;=-$Q$56,0,-$Q$56/MIN($F$57,$G$1-$Q$2+1))*IF(R$2&lt;=MAX($F$57,$G$1),1,0),0)</f>
        <v>0</v>
      </c>
      <c r="S64" s="61">
        <f>+IFERROR(IF(SUM($Q64:R64)&lt;=-$Q$56,0,-$Q$56/MIN($F$57,$G$1-$Q$2+1))*IF(S$2&lt;=MAX($F$57,$G$1),1,0),0)</f>
        <v>0</v>
      </c>
      <c r="T64" s="61">
        <f>+IFERROR(IF(SUM($Q64:S64)&lt;=-$Q$56,0,-$Q$56/MIN($F$57,$G$1-$Q$2+1))*IF(T$2&lt;=MAX($F$57,$G$1),1,0),0)</f>
        <v>0</v>
      </c>
      <c r="U64" s="61">
        <f>+IFERROR(IF(SUM($Q64:T64)&lt;=-$Q$56,0,-$Q$56/MIN($F$57,$G$1-$Q$2+1))*IF(U$2&lt;=MAX($F$57,$G$1),1,0),0)</f>
        <v>0</v>
      </c>
      <c r="V64" s="61">
        <f>+IFERROR(IF(SUM($Q64:U64)&lt;=-$Q$56,0,-$Q$56/MIN($F$57,$G$1-$Q$2+1))*IF(V$2&lt;=MAX($F$57,$G$1),1,0),0)</f>
        <v>0</v>
      </c>
      <c r="W64" s="61">
        <f>+IFERROR(IF(SUM($Q64:V64)&lt;=-$Q$56,0,-$Q$56/MIN($F$57,$G$1-$Q$2+1))*IF(W$2&lt;=MAX($F$57,$G$1),1,0),0)</f>
        <v>0</v>
      </c>
      <c r="X64" s="61">
        <f>+IFERROR(IF(SUM($Q64:W64)&lt;=-$Q$56,0,-$Q$56/MIN($F$57,$G$1-$Q$2+1))*IF(X$2&lt;=MAX($F$57,$G$1),1,0),0)</f>
        <v>0</v>
      </c>
      <c r="Y64" s="61">
        <f>+IFERROR(IF(SUM($Q64:X64)&lt;=-$Q$56,0,-$Q$56/MIN($F$57,$G$1-$Q$2+1))*IF(Y$2&lt;=MAX($F$57,$G$1),1,0),0)</f>
        <v>0</v>
      </c>
      <c r="Z64" s="61">
        <f>+IFERROR(IF(SUM($Q64:Y64)&lt;=-$Q$56,0,-$Q$56/MIN($F$57,$G$1-$Q$2+1))*IF(Z$2&lt;=MAX($F$57,$G$1),1,0),0)</f>
        <v>0</v>
      </c>
      <c r="AA64" s="61">
        <f>+IFERROR(IF(SUM($Q64:Z64)&lt;=-$Q$56,0,-$Q$56/MIN($F$57,$G$1-$Q$2+1))*IF(AA$2&lt;=MAX($F$57,$G$1),1,0),0)</f>
        <v>0</v>
      </c>
      <c r="AB64" s="61">
        <f>+IFERROR(IF(SUM($Q64:AA64)&lt;=-$Q$56,0,-$Q$56/MIN($F$57,$G$1-$Q$2+1))*IF(AB$2&lt;=MAX($F$57,$G$1),1,0),0)</f>
        <v>0</v>
      </c>
      <c r="AC64" s="61">
        <f>+IFERROR(IF(SUM($Q64:AB64)&lt;=-$Q$56,0,-$Q$56/MIN($F$57,$G$1-$Q$2+1))*IF(AC$2&lt;=MAX($F$57,$G$1),1,0),0)</f>
        <v>0</v>
      </c>
      <c r="AD64" s="61">
        <f>+IFERROR(IF(SUM($Q64:AC64)&lt;=-$Q$56,0,-$Q$56/MIN($F$57,$G$1-$Q$2+1))*IF(AD$2&lt;=MAX($F$57,$G$1),1,0),0)</f>
        <v>0</v>
      </c>
      <c r="AE64" s="61">
        <f>+IFERROR(IF(SUM($Q64:AD64)&lt;=-$Q$56,0,-$Q$56/MIN($F$57,$G$1-$Q$2+1))*IF(AE$2&lt;=MAX($F$57,$G$1),1,0),0)</f>
        <v>0</v>
      </c>
      <c r="AF64" s="61">
        <f>+IFERROR(IF(SUM($Q64:AE64)&lt;=-$Q$56,0,-$Q$56/MIN($F$57,$G$1-$Q$2+1))*IF(AF$2&lt;=MAX($F$57,$G$1),1,0),0)</f>
        <v>0</v>
      </c>
      <c r="AG64" s="61">
        <f>+IFERROR(IF(SUM($Q64:AF64)&lt;=-$Q$56,0,-$Q$56/MIN($F$57,$G$1-$Q$2+1))*IF(AG$2&lt;=MAX($F$57,$G$1),1,0),0)</f>
        <v>0</v>
      </c>
      <c r="AH64" s="61">
        <f>+IFERROR(IF(SUM($Q64:AG64)&lt;=-$Q$56,0,-$Q$56/MIN($F$57,$G$1-$Q$2+1))*IF(AH$2&lt;=MAX($F$57,$G$1),1,0),0)</f>
        <v>0</v>
      </c>
      <c r="AI64" s="61">
        <f>+IFERROR(IF(SUM($Q64:AH64)&lt;=-$Q$56,0,-$Q$56/MIN($F$57,$G$1-$Q$2+1))*IF(AI$2&lt;=MAX($F$57,$G$1),1,0),0)</f>
        <v>0</v>
      </c>
    </row>
    <row r="65" spans="4:35" s="52" customFormat="1">
      <c r="D65" s="47"/>
      <c r="I65" s="52">
        <f t="shared" si="9"/>
        <v>9</v>
      </c>
      <c r="J65" s="62"/>
      <c r="K65" s="62"/>
      <c r="L65" s="62"/>
      <c r="M65" s="62"/>
      <c r="N65" s="62"/>
      <c r="O65" s="62"/>
      <c r="P65" s="62"/>
      <c r="Q65" s="62"/>
      <c r="R65" s="61">
        <f>IFERROR(-R$56/MIN($F$57,$G$1-R$2+1),0)*IF(R$2&lt;=MAX($F$57,$G$1),1,0)</f>
        <v>0</v>
      </c>
      <c r="S65" s="61">
        <f>+IFERROR(IF(SUM($R65:R65)&lt;=-$R$56,0,-$R$56/MIN($F$57,$G$1-$R$2+1))*IF(S$2&lt;=MAX($F$57,$G$1),1,0),0)</f>
        <v>0</v>
      </c>
      <c r="T65" s="61">
        <f>+IFERROR(IF(SUM($R65:S65)&lt;=-$R$56,0,-$R$56/MIN($F$57,$G$1-$R$2+1))*IF(T$2&lt;=MAX($F$57,$G$1),1,0),0)</f>
        <v>0</v>
      </c>
      <c r="U65" s="61">
        <f>+IFERROR(IF(SUM($R65:T65)&lt;=-$R$56,0,-$R$56/MIN($F$57,$G$1-$R$2+1))*IF(U$2&lt;=MAX($F$57,$G$1),1,0),0)</f>
        <v>0</v>
      </c>
      <c r="V65" s="61">
        <f>+IFERROR(IF(SUM($R65:U65)&lt;=-$R$56,0,-$R$56/MIN($F$57,$G$1-$R$2+1))*IF(V$2&lt;=MAX($F$57,$G$1),1,0),0)</f>
        <v>0</v>
      </c>
      <c r="W65" s="61">
        <f>+IFERROR(IF(SUM($R65:V65)&lt;=-$R$56,0,-$R$56/MIN($F$57,$G$1-$R$2+1))*IF(W$2&lt;=MAX($F$57,$G$1),1,0),0)</f>
        <v>0</v>
      </c>
      <c r="X65" s="61">
        <f>+IFERROR(IF(SUM($R65:W65)&lt;=-$R$56,0,-$R$56/MIN($F$57,$G$1-$R$2+1))*IF(X$2&lt;=MAX($F$57,$G$1),1,0),0)</f>
        <v>0</v>
      </c>
      <c r="Y65" s="61">
        <f>+IFERROR(IF(SUM($R65:X65)&lt;=-$R$56,0,-$R$56/MIN($F$57,$G$1-$R$2+1))*IF(Y$2&lt;=MAX($F$57,$G$1),1,0),0)</f>
        <v>0</v>
      </c>
      <c r="Z65" s="61">
        <f>+IFERROR(IF(SUM($R65:Y65)&lt;=-$R$56,0,-$R$56/MIN($F$57,$G$1-$R$2+1))*IF(Z$2&lt;=MAX($F$57,$G$1),1,0),0)</f>
        <v>0</v>
      </c>
      <c r="AA65" s="61">
        <f>+IFERROR(IF(SUM($R65:Z65)&lt;=-$R$56,0,-$R$56/MIN($F$57,$G$1-$R$2+1))*IF(AA$2&lt;=MAX($F$57,$G$1),1,0),0)</f>
        <v>0</v>
      </c>
      <c r="AB65" s="61">
        <f>+IFERROR(IF(SUM($R65:AA65)&lt;=-$R$56,0,-$R$56/MIN($F$57,$G$1-$R$2+1))*IF(AB$2&lt;=MAX($F$57,$G$1),1,0),0)</f>
        <v>0</v>
      </c>
      <c r="AC65" s="61">
        <f>+IFERROR(IF(SUM($R65:AB65)&lt;=-$R$56,0,-$R$56/MIN($F$57,$G$1-$R$2+1))*IF(AC$2&lt;=MAX($F$57,$G$1),1,0),0)</f>
        <v>0</v>
      </c>
      <c r="AD65" s="61">
        <f>+IFERROR(IF(SUM($R65:AC65)&lt;=-$R$56,0,-$R$56/MIN($F$57,$G$1-$R$2+1))*IF(AD$2&lt;=MAX($F$57,$G$1),1,0),0)</f>
        <v>0</v>
      </c>
      <c r="AE65" s="61">
        <f>+IFERROR(IF(SUM($R65:AD65)&lt;=-$R$56,0,-$R$56/MIN($F$57,$G$1-$R$2+1))*IF(AE$2&lt;=MAX($F$57,$G$1),1,0),0)</f>
        <v>0</v>
      </c>
      <c r="AF65" s="61">
        <f>+IFERROR(IF(SUM($R65:AE65)&lt;=-$R$56,0,-$R$56/MIN($F$57,$G$1-$R$2+1))*IF(AF$2&lt;=MAX($F$57,$G$1),1,0),0)</f>
        <v>0</v>
      </c>
      <c r="AG65" s="61">
        <f>+IFERROR(IF(SUM($R65:AF65)&lt;=-$R$56,0,-$R$56/MIN($F$57,$G$1-$R$2+1))*IF(AG$2&lt;=MAX($F$57,$G$1),1,0),0)</f>
        <v>0</v>
      </c>
      <c r="AH65" s="61">
        <f>+IFERROR(IF(SUM($R65:AG65)&lt;=-$R$56,0,-$R$56/MIN($F$57,$G$1-$R$2+1))*IF(AH$2&lt;=MAX($F$57,$G$1),1,0),0)</f>
        <v>0</v>
      </c>
      <c r="AI65" s="61">
        <f>+IFERROR(IF(SUM($R65:AH65)&lt;=-$R$56,0,-$R$56/MIN($F$57,$G$1-$R$2+1))*IF(AI$2&lt;=MAX($F$57,$G$1),1,0),0)</f>
        <v>0</v>
      </c>
    </row>
    <row r="66" spans="4:35" s="52" customFormat="1">
      <c r="D66" s="47"/>
      <c r="I66" s="52">
        <f t="shared" si="9"/>
        <v>10</v>
      </c>
      <c r="J66" s="62"/>
      <c r="K66" s="62"/>
      <c r="L66" s="62"/>
      <c r="M66" s="62"/>
      <c r="N66" s="62"/>
      <c r="O66" s="62"/>
      <c r="P66" s="62"/>
      <c r="Q66" s="62"/>
      <c r="R66" s="62"/>
      <c r="S66" s="61">
        <f>IFERROR(-S$56/MIN($F$57,$G$1-S$2+1),0)*IF(S$2&lt;=MAX($F$57,$G$1),1,0)</f>
        <v>0</v>
      </c>
      <c r="T66" s="61">
        <f>+IFERROR(IF(SUM($S66:S66)&lt;=-$S$56,0,-$S$56/MIN($F$57,$G$1-$S$2+1))*IF(T$2&lt;=MAX($F$57,$G$1),1,0),0)</f>
        <v>0</v>
      </c>
      <c r="U66" s="61">
        <f>+IFERROR(IF(SUM($S66:T66)&lt;=-$S$56,0,-$S$56/MIN($F$57,$G$1-$S$2+1))*IF(U$2&lt;=MAX($F$57,$G$1),1,0),0)</f>
        <v>0</v>
      </c>
      <c r="V66" s="61">
        <f>+IFERROR(IF(SUM($S66:U66)&lt;=-$S$56,0,-$S$56/MIN($F$57,$G$1-$S$2+1))*IF(V$2&lt;=MAX($F$57,$G$1),1,0),0)</f>
        <v>0</v>
      </c>
      <c r="W66" s="61">
        <f>+IFERROR(IF(SUM($S66:V66)&lt;=-$S$56,0,-$S$56/MIN($F$57,$G$1-$S$2+1))*IF(W$2&lt;=MAX($F$57,$G$1),1,0),0)</f>
        <v>0</v>
      </c>
      <c r="X66" s="61">
        <f>+IFERROR(IF(SUM($S66:W66)&lt;=-$S$56,0,-$S$56/MIN($F$57,$G$1-$S$2+1))*IF(X$2&lt;=MAX($F$57,$G$1),1,0),0)</f>
        <v>0</v>
      </c>
      <c r="Y66" s="61">
        <f>+IFERROR(IF(SUM($S66:X66)&lt;=-$S$56,0,-$S$56/MIN($F$57,$G$1-$S$2+1))*IF(Y$2&lt;=MAX($F$57,$G$1),1,0),0)</f>
        <v>0</v>
      </c>
      <c r="Z66" s="61">
        <f>+IFERROR(IF(SUM($S66:Y66)&lt;=-$S$56,0,-$S$56/MIN($F$57,$G$1-$S$2+1))*IF(Z$2&lt;=MAX($F$57,$G$1),1,0),0)</f>
        <v>0</v>
      </c>
      <c r="AA66" s="61">
        <f>+IFERROR(IF(SUM($S66:Z66)&lt;=-$S$56,0,-$S$56/MIN($F$57,$G$1-$S$2+1))*IF(AA$2&lt;=MAX($F$57,$G$1),1,0),0)</f>
        <v>0</v>
      </c>
      <c r="AB66" s="61">
        <f>+IFERROR(IF(SUM($S66:AA66)&lt;=-$S$56,0,-$S$56/MIN($F$57,$G$1-$S$2+1))*IF(AB$2&lt;=MAX($F$57,$G$1),1,0),0)</f>
        <v>0</v>
      </c>
      <c r="AC66" s="61">
        <f>+IFERROR(IF(SUM($S66:AB66)&lt;=-$S$56,0,-$S$56/MIN($F$57,$G$1-$S$2+1))*IF(AC$2&lt;=MAX($F$57,$G$1),1,0),0)</f>
        <v>0</v>
      </c>
      <c r="AD66" s="61">
        <f>+IFERROR(IF(SUM($S66:AC66)&lt;=-$S$56,0,-$S$56/MIN($F$57,$G$1-$S$2+1))*IF(AD$2&lt;=MAX($F$57,$G$1),1,0),0)</f>
        <v>0</v>
      </c>
      <c r="AE66" s="61">
        <f>+IFERROR(IF(SUM($S66:AD66)&lt;=-$S$56,0,-$S$56/MIN($F$57,$G$1-$S$2+1))*IF(AE$2&lt;=MAX($F$57,$G$1),1,0),0)</f>
        <v>0</v>
      </c>
      <c r="AF66" s="61">
        <f>+IFERROR(IF(SUM($S66:AE66)&lt;=-$S$56,0,-$S$56/MIN($F$57,$G$1-$S$2+1))*IF(AF$2&lt;=MAX($F$57,$G$1),1,0),0)</f>
        <v>0</v>
      </c>
      <c r="AG66" s="61">
        <f>+IFERROR(IF(SUM($S66:AF66)&lt;=-$S$56,0,-$S$56/MIN($F$57,$G$1-$S$2+1))*IF(AG$2&lt;=MAX($F$57,$G$1),1,0),0)</f>
        <v>0</v>
      </c>
      <c r="AH66" s="61">
        <f>+IFERROR(IF(SUM($S66:AG66)&lt;=-$S$56,0,-$S$56/MIN($F$57,$G$1-$S$2+1))*IF(AH$2&lt;=MAX($F$57,$G$1),1,0),0)</f>
        <v>0</v>
      </c>
      <c r="AI66" s="61">
        <f>+IFERROR(IF(SUM($S66:AH66)&lt;=-$S$56,0,-$S$56/MIN($F$57,$G$1-$S$2+1))*IF(AI$2&lt;=MAX($F$57,$G$1),1,0),0)</f>
        <v>0</v>
      </c>
    </row>
    <row r="67" spans="4:35" s="52" customFormat="1">
      <c r="D67" s="47"/>
      <c r="I67" s="52">
        <f t="shared" si="9"/>
        <v>11</v>
      </c>
      <c r="J67" s="62"/>
      <c r="K67" s="62"/>
      <c r="L67" s="62"/>
      <c r="M67" s="62"/>
      <c r="N67" s="62"/>
      <c r="O67" s="62"/>
      <c r="P67" s="62"/>
      <c r="Q67" s="62"/>
      <c r="R67" s="62"/>
      <c r="S67" s="62"/>
      <c r="T67" s="61">
        <f>IFERROR(-T$56/MIN($F$57,$G$1-T$2+1),0)*IF(T$2&lt;=MAX($F$57,$G$1),1,0)</f>
        <v>0</v>
      </c>
      <c r="U67" s="61">
        <f>+IFERROR(IF(SUM($T67:T67)&lt;=-$T$56,0,-$T$56/MIN($F$57,$G$1-$T$2+1))*IF(U$2&lt;=MAX($F$57,$G$1),1,0),0)</f>
        <v>0</v>
      </c>
      <c r="V67" s="61">
        <f>+IFERROR(IF(SUM($T67:U67)&lt;=-$T$56,0,-$T$56/MIN($F$57,$G$1-$T$2+1))*IF(V$2&lt;=MAX($F$57,$G$1),1,0),0)</f>
        <v>0</v>
      </c>
      <c r="W67" s="61">
        <f>+IFERROR(IF(SUM($T67:V67)&lt;=-$T$56,0,-$T$56/MIN($F$57,$G$1-$T$2+1))*IF(W$2&lt;=MAX($F$57,$G$1),1,0),0)</f>
        <v>0</v>
      </c>
      <c r="X67" s="61">
        <f>+IFERROR(IF(SUM($T67:W67)&lt;=-$T$56,0,-$T$56/MIN($F$57,$G$1-$T$2+1))*IF(X$2&lt;=MAX($F$57,$G$1),1,0),0)</f>
        <v>0</v>
      </c>
      <c r="Y67" s="61">
        <f>+IFERROR(IF(SUM($T67:X67)&lt;=-$T$56,0,-$T$56/MIN($F$57,$G$1-$T$2+1))*IF(Y$2&lt;=MAX($F$57,$G$1),1,0),0)</f>
        <v>0</v>
      </c>
      <c r="Z67" s="61">
        <f>+IFERROR(IF(SUM($T67:Y67)&lt;=-$T$56,0,-$T$56/MIN($F$57,$G$1-$T$2+1))*IF(Z$2&lt;=MAX($F$57,$G$1),1,0),0)</f>
        <v>0</v>
      </c>
      <c r="AA67" s="61">
        <f>+IFERROR(IF(SUM($T67:Z67)&lt;=-$T$56,0,-$T$56/MIN($F$57,$G$1-$T$2+1))*IF(AA$2&lt;=MAX($F$57,$G$1),1,0),0)</f>
        <v>0</v>
      </c>
      <c r="AB67" s="61">
        <f>+IFERROR(IF(SUM($T67:AA67)&lt;=-$T$56,0,-$T$56/MIN($F$57,$G$1-$T$2+1))*IF(AB$2&lt;=MAX($F$57,$G$1),1,0),0)</f>
        <v>0</v>
      </c>
      <c r="AC67" s="61">
        <f>+IFERROR(IF(SUM($T67:AB67)&lt;=-$T$56,0,-$T$56/MIN($F$57,$G$1-$T$2+1))*IF(AC$2&lt;=MAX($F$57,$G$1),1,0),0)</f>
        <v>0</v>
      </c>
      <c r="AD67" s="61">
        <f>+IFERROR(IF(SUM($T67:AC67)&lt;=-$T$56,0,-$T$56/MIN($F$57,$G$1-$T$2+1))*IF(AD$2&lt;=MAX($F$57,$G$1),1,0),0)</f>
        <v>0</v>
      </c>
      <c r="AE67" s="61">
        <f>+IFERROR(IF(SUM($T67:AD67)&lt;=-$T$56,0,-$T$56/MIN($F$57,$G$1-$T$2+1))*IF(AE$2&lt;=MAX($F$57,$G$1),1,0),0)</f>
        <v>0</v>
      </c>
      <c r="AF67" s="61">
        <f>+IFERROR(IF(SUM($T67:AE67)&lt;=-$T$56,0,-$T$56/MIN($F$57,$G$1-$T$2+1))*IF(AF$2&lt;=MAX($F$57,$G$1),1,0),0)</f>
        <v>0</v>
      </c>
      <c r="AG67" s="61">
        <f>+IFERROR(IF(SUM($T67:AF67)&lt;=-$T$56,0,-$T$56/MIN($F$57,$G$1-$T$2+1))*IF(AG$2&lt;=MAX($F$57,$G$1),1,0),0)</f>
        <v>0</v>
      </c>
      <c r="AH67" s="61">
        <f>+IFERROR(IF(SUM($T67:AG67)&lt;=-$T$56,0,-$T$56/MIN($F$57,$G$1-$T$2+1))*IF(AH$2&lt;=MAX($F$57,$G$1),1,0),0)</f>
        <v>0</v>
      </c>
      <c r="AI67" s="61">
        <f>+IFERROR(IF(SUM($T67:AH67)&lt;=-$T$56,0,-$T$56/MIN($F$57,$G$1-$T$2+1))*IF(AI$2&lt;=MAX($F$57,$G$1),1,0),0)</f>
        <v>0</v>
      </c>
    </row>
    <row r="68" spans="4:35" s="52" customFormat="1">
      <c r="D68" s="47"/>
      <c r="I68" s="52">
        <f t="shared" si="9"/>
        <v>12</v>
      </c>
      <c r="J68" s="62"/>
      <c r="K68" s="62"/>
      <c r="L68" s="62"/>
      <c r="M68" s="62"/>
      <c r="N68" s="62"/>
      <c r="O68" s="62"/>
      <c r="P68" s="62"/>
      <c r="Q68" s="62"/>
      <c r="R68" s="62"/>
      <c r="S68" s="62"/>
      <c r="T68" s="62"/>
      <c r="U68" s="61">
        <f>IFERROR(-U$56/MIN($F$57,$G$1-U$2+1),0)*IF(U$2&lt;=MAX($F$57,$G$1),1,0)</f>
        <v>0</v>
      </c>
      <c r="V68" s="61">
        <f>+IFERROR(IF(SUM($U68:U68)&lt;=-$U$56,0,-$U$56/MIN($F$57,$G$1-$U$2+1))*IF(V$2&lt;=MAX($F$57,$G$1),1,0),0)</f>
        <v>0</v>
      </c>
      <c r="W68" s="61">
        <f>+IFERROR(IF(SUM($U68:V68)&lt;=-$U$56,0,-$U$56/MIN($F$57,$G$1-$U$2+1))*IF(W$2&lt;=MAX($F$57,$G$1),1,0),0)</f>
        <v>0</v>
      </c>
      <c r="X68" s="61">
        <f>+IFERROR(IF(SUM($U68:W68)&lt;=-$U$56,0,-$U$56/MIN($F$57,$G$1-$U$2+1))*IF(X$2&lt;=MAX($F$57,$G$1),1,0),0)</f>
        <v>0</v>
      </c>
      <c r="Y68" s="61">
        <f>+IFERROR(IF(SUM($U68:X68)&lt;=-$U$56,0,-$U$56/MIN($F$57,$G$1-$U$2+1))*IF(Y$2&lt;=MAX($F$57,$G$1),1,0),0)</f>
        <v>0</v>
      </c>
      <c r="Z68" s="61">
        <f>+IFERROR(IF(SUM($U68:Y68)&lt;=-$U$56,0,-$U$56/MIN($F$57,$G$1-$U$2+1))*IF(Z$2&lt;=MAX($F$57,$G$1),1,0),0)</f>
        <v>0</v>
      </c>
      <c r="AA68" s="61">
        <f>+IFERROR(IF(SUM($U68:Z68)&lt;=-$U$56,0,-$U$56/MIN($F$57,$G$1-$U$2+1))*IF(AA$2&lt;=MAX($F$57,$G$1),1,0),0)</f>
        <v>0</v>
      </c>
      <c r="AB68" s="61">
        <f>+IFERROR(IF(SUM($U68:AA68)&lt;=-$U$56,0,-$U$56/MIN($F$57,$G$1-$U$2+1))*IF(AB$2&lt;=MAX($F$57,$G$1),1,0),0)</f>
        <v>0</v>
      </c>
      <c r="AC68" s="61">
        <f>+IFERROR(IF(SUM($U68:AB68)&lt;=-$U$56,0,-$U$56/MIN($F$57,$G$1-$U$2+1))*IF(AC$2&lt;=MAX($F$57,$G$1),1,0),0)</f>
        <v>0</v>
      </c>
      <c r="AD68" s="61">
        <f>+IFERROR(IF(SUM($U68:AC68)&lt;=-$U$56,0,-$U$56/MIN($F$57,$G$1-$U$2+1))*IF(AD$2&lt;=MAX($F$57,$G$1),1,0),0)</f>
        <v>0</v>
      </c>
      <c r="AE68" s="61">
        <f>+IFERROR(IF(SUM($U68:AD68)&lt;=-$U$56,0,-$U$56/MIN($F$57,$G$1-$U$2+1))*IF(AE$2&lt;=MAX($F$57,$G$1),1,0),0)</f>
        <v>0</v>
      </c>
      <c r="AF68" s="61">
        <f>+IFERROR(IF(SUM($U68:AE68)&lt;=-$U$56,0,-$U$56/MIN($F$57,$G$1-$U$2+1))*IF(AF$2&lt;=MAX($F$57,$G$1),1,0),0)</f>
        <v>0</v>
      </c>
      <c r="AG68" s="61">
        <f>+IFERROR(IF(SUM($U68:AF68)&lt;=-$U$56,0,-$U$56/MIN($F$57,$G$1-$U$2+1))*IF(AG$2&lt;=MAX($F$57,$G$1),1,0),0)</f>
        <v>0</v>
      </c>
      <c r="AH68" s="61">
        <f>+IFERROR(IF(SUM($U68:AG68)&lt;=-$U$56,0,-$U$56/MIN($F$57,$G$1-$U$2+1))*IF(AH$2&lt;=MAX($F$57,$G$1),1,0),0)</f>
        <v>0</v>
      </c>
      <c r="AI68" s="61">
        <f>+IFERROR(IF(SUM($U68:AH68)&lt;=-$U$56,0,-$U$56/MIN($F$57,$G$1-$U$2+1))*IF(AI$2&lt;=MAX($F$57,$G$1),1,0),0)</f>
        <v>0</v>
      </c>
    </row>
    <row r="69" spans="4:35" s="52" customFormat="1">
      <c r="D69" s="47"/>
      <c r="I69" s="52">
        <f t="shared" si="9"/>
        <v>13</v>
      </c>
      <c r="J69" s="62"/>
      <c r="K69" s="62"/>
      <c r="L69" s="62"/>
      <c r="M69" s="62"/>
      <c r="N69" s="62"/>
      <c r="O69" s="62"/>
      <c r="P69" s="62"/>
      <c r="Q69" s="62"/>
      <c r="R69" s="62"/>
      <c r="S69" s="62"/>
      <c r="T69" s="62"/>
      <c r="U69" s="62"/>
      <c r="V69" s="61">
        <f>IFERROR(-V$56/MIN($F$57,$G$1-V$2+1),0)*IF(V$2&lt;=MAX($F$57,$G$1),1,0)</f>
        <v>0</v>
      </c>
      <c r="W69" s="61">
        <f>+IFERROR(IF(SUM($V69:V69)&lt;=-$V$56,0,-$V$56/MIN($F$57,$G$1-$V$2+1))*IF(W$2&lt;=MAX($F$57,$G$1),1,0),0)</f>
        <v>0</v>
      </c>
      <c r="X69" s="61">
        <f>+IFERROR(IF(SUM($V69:W69)&lt;=-$V$56,0,-$V$56/MIN($F$57,$G$1-$V$2+1))*IF(X$2&lt;=MAX($F$57,$G$1),1,0),0)</f>
        <v>0</v>
      </c>
      <c r="Y69" s="61">
        <f>+IFERROR(IF(SUM($V69:X69)&lt;=-$V$56,0,-$V$56/MIN($F$57,$G$1-$V$2+1))*IF(Y$2&lt;=MAX($F$57,$G$1),1,0),0)</f>
        <v>0</v>
      </c>
      <c r="Z69" s="61">
        <f>+IFERROR(IF(SUM($V69:Y69)&lt;=-$V$56,0,-$V$56/MIN($F$57,$G$1-$V$2+1))*IF(Z$2&lt;=MAX($F$57,$G$1),1,0),0)</f>
        <v>0</v>
      </c>
      <c r="AA69" s="61">
        <f>+IFERROR(IF(SUM($V69:Z69)&lt;=-$V$56,0,-$V$56/MIN($F$57,$G$1-$V$2+1))*IF(AA$2&lt;=MAX($F$57,$G$1),1,0),0)</f>
        <v>0</v>
      </c>
      <c r="AB69" s="61">
        <f>+IFERROR(IF(SUM($V69:AA69)&lt;=-$V$56,0,-$V$56/MIN($F$57,$G$1-$V$2+1))*IF(AB$2&lt;=MAX($F$57,$G$1),1,0),0)</f>
        <v>0</v>
      </c>
      <c r="AC69" s="61">
        <f>+IFERROR(IF(SUM($V69:AB69)&lt;=-$V$56,0,-$V$56/MIN($F$57,$G$1-$V$2+1))*IF(AC$2&lt;=MAX($F$57,$G$1),1,0),0)</f>
        <v>0</v>
      </c>
      <c r="AD69" s="61">
        <f>+IFERROR(IF(SUM($V69:AC69)&lt;=-$V$56,0,-$V$56/MIN($F$57,$G$1-$V$2+1))*IF(AD$2&lt;=MAX($F$57,$G$1),1,0),0)</f>
        <v>0</v>
      </c>
      <c r="AE69" s="61">
        <f>+IFERROR(IF(SUM($V69:AD69)&lt;=-$V$56,0,-$V$56/MIN($F$57,$G$1-$V$2+1))*IF(AE$2&lt;=MAX($F$57,$G$1),1,0),0)</f>
        <v>0</v>
      </c>
      <c r="AF69" s="61">
        <f>+IFERROR(IF(SUM($V69:AE69)&lt;=-$V$56,0,-$V$56/MIN($F$57,$G$1-$V$2+1))*IF(AF$2&lt;=MAX($F$57,$G$1),1,0),0)</f>
        <v>0</v>
      </c>
      <c r="AG69" s="61">
        <f>+IFERROR(IF(SUM($V69:AF69)&lt;=-$V$56,0,-$V$56/MIN($F$57,$G$1-$V$2+1))*IF(AG$2&lt;=MAX($F$57,$G$1),1,0),0)</f>
        <v>0</v>
      </c>
      <c r="AH69" s="61">
        <f>+IFERROR(IF(SUM($V69:AG69)&lt;=-$V$56,0,-$V$56/MIN($F$57,$G$1-$V$2+1))*IF(AH$2&lt;=MAX($F$57,$G$1),1,0),0)</f>
        <v>0</v>
      </c>
      <c r="AI69" s="61">
        <f>+IFERROR(IF(SUM($V69:AH69)&lt;=-$V$56,0,-$V$56/MIN($F$57,$G$1-$V$2+1))*IF(AI$2&lt;=MAX($F$57,$G$1),1,0),0)</f>
        <v>0</v>
      </c>
    </row>
    <row r="70" spans="4:35" s="52" customFormat="1">
      <c r="D70" s="47"/>
      <c r="I70" s="52">
        <f t="shared" si="9"/>
        <v>14</v>
      </c>
      <c r="J70" s="62"/>
      <c r="K70" s="62"/>
      <c r="L70" s="62"/>
      <c r="M70" s="62"/>
      <c r="N70" s="62"/>
      <c r="O70" s="62"/>
      <c r="P70" s="62"/>
      <c r="Q70" s="62"/>
      <c r="R70" s="62"/>
      <c r="S70" s="62"/>
      <c r="T70" s="62"/>
      <c r="U70" s="62"/>
      <c r="V70" s="62"/>
      <c r="W70" s="61">
        <f>IFERROR(-W$56/MIN($F$57,$G$1-W$2+1),0)*IF(W$2&lt;=MAX($F$57,$G$1),1,0)</f>
        <v>0</v>
      </c>
      <c r="X70" s="61">
        <f>+IFERROR(IF(SUM($W70:W70)&lt;=-$W$56,0,-$W$56/MIN($F$57,$G$1-$W$2+1))*IF(X$2&lt;=MAX($F$57,$G$1),1,0),0)</f>
        <v>0</v>
      </c>
      <c r="Y70" s="61">
        <f>+IFERROR(IF(SUM($W70:X70)&lt;=-$W$56,0,-$W$56/MIN($F$57,$G$1-$W$2+1))*IF(Y$2&lt;=MAX($F$57,$G$1),1,0),0)</f>
        <v>0</v>
      </c>
      <c r="Z70" s="61">
        <f>+IFERROR(IF(SUM($W70:Y70)&lt;=-$W$56,0,-$W$56/MIN($F$57,$G$1-$W$2+1))*IF(Z$2&lt;=MAX($F$57,$G$1),1,0),0)</f>
        <v>0</v>
      </c>
      <c r="AA70" s="61">
        <f>+IFERROR(IF(SUM($W70:Z70)&lt;=-$W$56,0,-$W$56/MIN($F$57,$G$1-$W$2+1))*IF(AA$2&lt;=MAX($F$57,$G$1),1,0),0)</f>
        <v>0</v>
      </c>
      <c r="AB70" s="61">
        <f>+IFERROR(IF(SUM($W70:AA70)&lt;=-$W$56,0,-$W$56/MIN($F$57,$G$1-$W$2+1))*IF(AB$2&lt;=MAX($F$57,$G$1),1,0),0)</f>
        <v>0</v>
      </c>
      <c r="AC70" s="61">
        <f>+IFERROR(IF(SUM($W70:AB70)&lt;=-$W$56,0,-$W$56/MIN($F$57,$G$1-$W$2+1))*IF(AC$2&lt;=MAX($F$57,$G$1),1,0),0)</f>
        <v>0</v>
      </c>
      <c r="AD70" s="61">
        <f>+IFERROR(IF(SUM($W70:AC70)&lt;=-$W$56,0,-$W$56/MIN($F$57,$G$1-$W$2+1))*IF(AD$2&lt;=MAX($F$57,$G$1),1,0),0)</f>
        <v>0</v>
      </c>
      <c r="AE70" s="61">
        <f>+IFERROR(IF(SUM($W70:AD70)&lt;=-$W$56,0,-$W$56/MIN($F$57,$G$1-$W$2+1))*IF(AE$2&lt;=MAX($F$57,$G$1),1,0),0)</f>
        <v>0</v>
      </c>
      <c r="AF70" s="61">
        <f>+IFERROR(IF(SUM($W70:AE70)&lt;=-$W$56,0,-$W$56/MIN($F$57,$G$1-$W$2+1))*IF(AF$2&lt;=MAX($F$57,$G$1),1,0),0)</f>
        <v>0</v>
      </c>
      <c r="AG70" s="61">
        <f>+IFERROR(IF(SUM($W70:AF70)&lt;=-$W$56,0,-$W$56/MIN($F$57,$G$1-$W$2+1))*IF(AG$2&lt;=MAX($F$57,$G$1),1,0),0)</f>
        <v>0</v>
      </c>
      <c r="AH70" s="61">
        <f>+IFERROR(IF(SUM($W70:AG70)&lt;=-$W$56,0,-$W$56/MIN($F$57,$G$1-$W$2+1))*IF(AH$2&lt;=MAX($F$57,$G$1),1,0),0)</f>
        <v>0</v>
      </c>
      <c r="AI70" s="61">
        <f>+IFERROR(IF(SUM($W70:AH70)&lt;=-$W$56,0,-$W$56/MIN($F$57,$G$1-$W$2+1))*IF(AI$2&lt;=MAX($F$57,$G$1),1,0),0)</f>
        <v>0</v>
      </c>
    </row>
    <row r="71" spans="4:35" s="52" customFormat="1">
      <c r="D71" s="47"/>
      <c r="I71" s="52">
        <f t="shared" si="9"/>
        <v>15</v>
      </c>
      <c r="J71" s="62"/>
      <c r="K71" s="62"/>
      <c r="L71" s="62"/>
      <c r="M71" s="62"/>
      <c r="N71" s="62"/>
      <c r="O71" s="62"/>
      <c r="P71" s="62"/>
      <c r="Q71" s="62"/>
      <c r="R71" s="62"/>
      <c r="S71" s="62"/>
      <c r="T71" s="62"/>
      <c r="U71" s="62"/>
      <c r="V71" s="62"/>
      <c r="W71" s="62"/>
      <c r="X71" s="61">
        <f>IFERROR(-X$56/MIN($F$57,$G$1-X$2+1),0)*IF(X$2&lt;=MAX($F$57,$G$1),1,0)</f>
        <v>0</v>
      </c>
      <c r="Y71" s="61">
        <f>+IFERROR(IF(SUM($X71:X71)&lt;=-$X$56,0,-$X$56/MIN($F$57,$G$1-$X$2+1))*IF(Y$2&lt;=MAX($F$57,$G$1),1,0),0)</f>
        <v>0</v>
      </c>
      <c r="Z71" s="61">
        <f>+IFERROR(IF(SUM($X71:Y71)&lt;=-$X$56,0,-$X$56/MIN($F$57,$G$1-$X$2+1))*IF(Z$2&lt;=MAX($F$57,$G$1),1,0),0)</f>
        <v>0</v>
      </c>
      <c r="AA71" s="61">
        <f>+IFERROR(IF(SUM($X71:Z71)&lt;=-$X$56,0,-$X$56/MIN($F$57,$G$1-$X$2+1))*IF(AA$2&lt;=MAX($F$57,$G$1),1,0),0)</f>
        <v>0</v>
      </c>
      <c r="AB71" s="61">
        <f>+IFERROR(IF(SUM($X71:AA71)&lt;=-$X$56,0,-$X$56/MIN($F$57,$G$1-$X$2+1))*IF(AB$2&lt;=MAX($F$57,$G$1),1,0),0)</f>
        <v>0</v>
      </c>
      <c r="AC71" s="61">
        <f>+IFERROR(IF(SUM($X71:AB71)&lt;=-$X$56,0,-$X$56/MIN($F$57,$G$1-$X$2+1))*IF(AC$2&lt;=MAX($F$57,$G$1),1,0),0)</f>
        <v>0</v>
      </c>
      <c r="AD71" s="61">
        <f>+IFERROR(IF(SUM($X71:AC71)&lt;=-$X$56,0,-$X$56/MIN($F$57,$G$1-$X$2+1))*IF(AD$2&lt;=MAX($F$57,$G$1),1,0),0)</f>
        <v>0</v>
      </c>
      <c r="AE71" s="61">
        <f>+IFERROR(IF(SUM($X71:AD71)&lt;=-$X$56,0,-$X$56/MIN($F$57,$G$1-$X$2+1))*IF(AE$2&lt;=MAX($F$57,$G$1),1,0),0)</f>
        <v>0</v>
      </c>
      <c r="AF71" s="61">
        <f>+IFERROR(IF(SUM($X71:AE71)&lt;=-$X$56,0,-$X$56/MIN($F$57,$G$1-$X$2+1))*IF(AF$2&lt;=MAX($F$57,$G$1),1,0),0)</f>
        <v>0</v>
      </c>
      <c r="AG71" s="61">
        <f>+IFERROR(IF(SUM($X71:AF71)&lt;=-$X$56,0,-$X$56/MIN($F$57,$G$1-$X$2+1))*IF(AG$2&lt;=MAX($F$57,$G$1),1,0),0)</f>
        <v>0</v>
      </c>
      <c r="AH71" s="61">
        <f>+IFERROR(IF(SUM($X71:AG71)&lt;=-$X$56,0,-$X$56/MIN($F$57,$G$1-$X$2+1))*IF(AH$2&lt;=MAX($F$57,$G$1),1,0),0)</f>
        <v>0</v>
      </c>
      <c r="AI71" s="61">
        <f>+IFERROR(IF(SUM($X71:AH71)&lt;=-$X$56,0,-$X$56/MIN($F$57,$G$1-$X$2+1))*IF(AI$2&lt;=MAX($F$57,$G$1),1,0),0)</f>
        <v>0</v>
      </c>
    </row>
    <row r="72" spans="4:35" s="52" customFormat="1">
      <c r="D72" s="47"/>
      <c r="I72" s="52">
        <f t="shared" si="9"/>
        <v>16</v>
      </c>
      <c r="J72" s="62"/>
      <c r="K72" s="62"/>
      <c r="L72" s="62"/>
      <c r="M72" s="62"/>
      <c r="N72" s="62"/>
      <c r="O72" s="62"/>
      <c r="P72" s="62"/>
      <c r="Q72" s="62"/>
      <c r="R72" s="62"/>
      <c r="S72" s="62"/>
      <c r="T72" s="62"/>
      <c r="U72" s="62"/>
      <c r="V72" s="62"/>
      <c r="W72" s="62"/>
      <c r="X72" s="62"/>
      <c r="Y72" s="61">
        <f>IFERROR(-Y$56/MIN($F$57,$G$1-Y$2+1),0)*IF(Y$2&lt;=MAX($F$57,$G$1),1,0)</f>
        <v>0</v>
      </c>
      <c r="Z72" s="61">
        <f>+IFERROR(IF(SUM($Y72:Y72)&lt;=-$Y$56,0,-$Y$56/MIN($F$57,$G$1-$Y$2+1))*IF(Z$2&lt;=MAX($F$57,$G$1),1,0),0)</f>
        <v>0</v>
      </c>
      <c r="AA72" s="61">
        <f>+IFERROR(IF(SUM($Y72:Z72)&lt;=-$Y$56,0,-$Y$56/MIN($F$57,$G$1-$Y$2+1))*IF(AA$2&lt;=MAX($F$57,$G$1),1,0),0)</f>
        <v>0</v>
      </c>
      <c r="AB72" s="61">
        <f>+IFERROR(IF(SUM($Y72:AA72)&lt;=-$Y$56,0,-$Y$56/MIN($F$57,$G$1-$Y$2+1))*IF(AB$2&lt;=MAX($F$57,$G$1),1,0),0)</f>
        <v>0</v>
      </c>
      <c r="AC72" s="61">
        <f>+IFERROR(IF(SUM($Y72:AB72)&lt;=-$Y$56,0,-$Y$56/MIN($F$57,$G$1-$Y$2+1))*IF(AC$2&lt;=MAX($F$57,$G$1),1,0),0)</f>
        <v>0</v>
      </c>
      <c r="AD72" s="61">
        <f>+IFERROR(IF(SUM($Y72:AC72)&lt;=-$Y$56,0,-$Y$56/MIN($F$57,$G$1-$Y$2+1))*IF(AD$2&lt;=MAX($F$57,$G$1),1,0),0)</f>
        <v>0</v>
      </c>
      <c r="AE72" s="61">
        <f>+IFERROR(IF(SUM($Y72:AD72)&lt;=-$Y$56,0,-$Y$56/MIN($F$57,$G$1-$Y$2+1))*IF(AE$2&lt;=MAX($F$57,$G$1),1,0),0)</f>
        <v>0</v>
      </c>
      <c r="AF72" s="61">
        <f>+IFERROR(IF(SUM($Y72:AE72)&lt;=-$Y$56,0,-$Y$56/MIN($F$57,$G$1-$Y$2+1))*IF(AF$2&lt;=MAX($F$57,$G$1),1,0),0)</f>
        <v>0</v>
      </c>
      <c r="AG72" s="61">
        <f>+IFERROR(IF(SUM($Y72:AF72)&lt;=-$Y$56,0,-$Y$56/MIN($F$57,$G$1-$Y$2+1))*IF(AG$2&lt;=MAX($F$57,$G$1),1,0),0)</f>
        <v>0</v>
      </c>
      <c r="AH72" s="61">
        <f>+IFERROR(IF(SUM($Y72:AG72)&lt;=-$Y$56,0,-$Y$56/MIN($F$57,$G$1-$Y$2+1))*IF(AH$2&lt;=MAX($F$57,$G$1),1,0),0)</f>
        <v>0</v>
      </c>
      <c r="AI72" s="61">
        <f>+IFERROR(IF(SUM($Y72:AH72)&lt;=-$Y$56,0,-$Y$56/MIN($F$57,$G$1-$Y$2+1))*IF(AI$2&lt;=MAX($F$57,$G$1),1,0),0)</f>
        <v>0</v>
      </c>
    </row>
    <row r="73" spans="4:35" s="52" customFormat="1">
      <c r="D73" s="47"/>
      <c r="I73" s="52">
        <f t="shared" si="9"/>
        <v>17</v>
      </c>
      <c r="J73" s="62"/>
      <c r="K73" s="62"/>
      <c r="L73" s="62"/>
      <c r="M73" s="62"/>
      <c r="N73" s="62"/>
      <c r="O73" s="62"/>
      <c r="P73" s="62"/>
      <c r="Q73" s="62"/>
      <c r="R73" s="62"/>
      <c r="S73" s="62"/>
      <c r="T73" s="62"/>
      <c r="U73" s="62"/>
      <c r="V73" s="62"/>
      <c r="W73" s="62"/>
      <c r="X73" s="62"/>
      <c r="Y73" s="62"/>
      <c r="Z73" s="61">
        <f>IFERROR(-Z$56/MIN($F$57,$G$1-Z$2+1),0)*IF(Z$2&lt;=MAX($F$57,$G$1),1,0)</f>
        <v>0</v>
      </c>
      <c r="AA73" s="61">
        <f>+IFERROR(IF(SUM($Z73:Z73)&lt;=-$Z$56,0,-$Z$56/MIN($F$57,$G$1-$Z$2+1))*IF(AA$2&lt;=MAX($F$57,$G$1),1,0),0)</f>
        <v>0</v>
      </c>
      <c r="AB73" s="61">
        <f>+IFERROR(IF(SUM($Z73:AA73)&lt;=-$Z$56,0,-$Z$56/MIN($F$57,$G$1-$Z$2+1))*IF(AB$2&lt;=MAX($F$57,$G$1),1,0),0)</f>
        <v>0</v>
      </c>
      <c r="AC73" s="61">
        <f>+IFERROR(IF(SUM($Z73:AB73)&lt;=-$Z$56,0,-$Z$56/MIN($F$57,$G$1-$Z$2+1))*IF(AC$2&lt;=MAX($F$57,$G$1),1,0),0)</f>
        <v>0</v>
      </c>
      <c r="AD73" s="61">
        <f>+IFERROR(IF(SUM($Z73:AC73)&lt;=-$Z$56,0,-$Z$56/MIN($F$57,$G$1-$Z$2+1))*IF(AD$2&lt;=MAX($F$57,$G$1),1,0),0)</f>
        <v>0</v>
      </c>
      <c r="AE73" s="61">
        <f>+IFERROR(IF(SUM($Z73:AD73)&lt;=-$Z$56,0,-$Z$56/MIN($F$57,$G$1-$Z$2+1))*IF(AE$2&lt;=MAX($F$57,$G$1),1,0),0)</f>
        <v>0</v>
      </c>
      <c r="AF73" s="61">
        <f>+IFERROR(IF(SUM($Z73:AE73)&lt;=-$Z$56,0,-$Z$56/MIN($F$57,$G$1-$Z$2+1))*IF(AF$2&lt;=MAX($F$57,$G$1),1,0),0)</f>
        <v>0</v>
      </c>
      <c r="AG73" s="61">
        <f>+IFERROR(IF(SUM($Z73:AF73)&lt;=-$Z$56,0,-$Z$56/MIN($F$57,$G$1-$Z$2+1))*IF(AG$2&lt;=MAX($F$57,$G$1),1,0),0)</f>
        <v>0</v>
      </c>
      <c r="AH73" s="61">
        <f>+IFERROR(IF(SUM($Z73:AG73)&lt;=-$Z$56,0,-$Z$56/MIN($F$57,$G$1-$Z$2+1))*IF(AH$2&lt;=MAX($F$57,$G$1),1,0),0)</f>
        <v>0</v>
      </c>
      <c r="AI73" s="61">
        <f>+IFERROR(IF(SUM($Z73:AH73)&lt;=-$Z$56,0,-$Z$56/MIN($F$57,$G$1-$Z$2+1))*IF(AI$2&lt;=MAX($F$57,$G$1),1,0),0)</f>
        <v>0</v>
      </c>
    </row>
    <row r="74" spans="4:35" s="52" customFormat="1">
      <c r="D74" s="47"/>
      <c r="I74" s="52">
        <f t="shared" si="9"/>
        <v>18</v>
      </c>
      <c r="J74" s="62"/>
      <c r="K74" s="62"/>
      <c r="L74" s="62"/>
      <c r="M74" s="62"/>
      <c r="N74" s="62"/>
      <c r="O74" s="62"/>
      <c r="P74" s="62"/>
      <c r="Q74" s="62"/>
      <c r="R74" s="62"/>
      <c r="S74" s="62"/>
      <c r="T74" s="62"/>
      <c r="U74" s="62"/>
      <c r="V74" s="62"/>
      <c r="W74" s="62"/>
      <c r="X74" s="62"/>
      <c r="Y74" s="62"/>
      <c r="Z74" s="62"/>
      <c r="AA74" s="61">
        <f>IFERROR(-AA$56/MIN($F$57,$G$1-AA$2+1),0)*IF(AA$2&lt;=MAX($F$57,$G$1),1,0)</f>
        <v>0</v>
      </c>
      <c r="AB74" s="61">
        <f>+IFERROR(IF(SUM($AA74:AA74)&lt;=-$AA$56,0,-$AA$56/MIN($F$57,$G$1-$AA$2+1))*IF(AB$2&lt;=MAX($F$57,$G$1),1,0),0)</f>
        <v>0</v>
      </c>
      <c r="AC74" s="61">
        <f>+IFERROR(IF(SUM($AA74:AB74)&lt;=-$AA$56,0,-$AA$56/MIN($F$57,$G$1-$AA$2+1))*IF(AC$2&lt;=MAX($F$57,$G$1),1,0),0)</f>
        <v>0</v>
      </c>
      <c r="AD74" s="61">
        <f>+IFERROR(IF(SUM($AA74:AC74)&lt;=-$AA$56,0,-$AA$56/MIN($F$57,$G$1-$AA$2+1))*IF(AD$2&lt;=MAX($F$57,$G$1),1,0),0)</f>
        <v>0</v>
      </c>
      <c r="AE74" s="61">
        <f>+IFERROR(IF(SUM($AA74:AD74)&lt;=-$AA$56,0,-$AA$56/MIN($F$57,$G$1-$AA$2+1))*IF(AE$2&lt;=MAX($F$57,$G$1),1,0),0)</f>
        <v>0</v>
      </c>
      <c r="AF74" s="61">
        <f>+IFERROR(IF(SUM($AA74:AE74)&lt;=-$AA$56,0,-$AA$56/MIN($F$57,$G$1-$AA$2+1))*IF(AF$2&lt;=MAX($F$57,$G$1),1,0),0)</f>
        <v>0</v>
      </c>
      <c r="AG74" s="61">
        <f>+IFERROR(IF(SUM($AA74:AF74)&lt;=-$AA$56,0,-$AA$56/MIN($F$57,$G$1-$AA$2+1))*IF(AG$2&lt;=MAX($F$57,$G$1),1,0),0)</f>
        <v>0</v>
      </c>
      <c r="AH74" s="61">
        <f>+IFERROR(IF(SUM($AA74:AG74)&lt;=-$AA$56,0,-$AA$56/MIN($F$57,$G$1-$AA$2+1))*IF(AH$2&lt;=MAX($F$57,$G$1),1,0),0)</f>
        <v>0</v>
      </c>
      <c r="AI74" s="61">
        <f>+IFERROR(IF(SUM($AA74:AH74)&lt;=-$AA$56,0,-$AA$56/MIN($F$57,$G$1-$AA$2+1))*IF(AI$2&lt;=MAX($F$57,$G$1),1,0),0)</f>
        <v>0</v>
      </c>
    </row>
    <row r="75" spans="4:35" s="52" customFormat="1">
      <c r="D75" s="47"/>
      <c r="I75" s="52">
        <f t="shared" si="9"/>
        <v>19</v>
      </c>
      <c r="J75" s="62"/>
      <c r="K75" s="62"/>
      <c r="L75" s="62"/>
      <c r="M75" s="62"/>
      <c r="N75" s="62"/>
      <c r="O75" s="62"/>
      <c r="P75" s="62"/>
      <c r="Q75" s="62"/>
      <c r="R75" s="62"/>
      <c r="S75" s="62"/>
      <c r="T75" s="62"/>
      <c r="U75" s="62"/>
      <c r="V75" s="62"/>
      <c r="W75" s="62"/>
      <c r="X75" s="62"/>
      <c r="Y75" s="62"/>
      <c r="Z75" s="62"/>
      <c r="AA75" s="62"/>
      <c r="AB75" s="61">
        <f>IFERROR(-AB$56/MIN($F$57,$G$1-AB$2+1),0)*IF(AB$2&lt;=MAX($F$57,$G$1),1,0)</f>
        <v>0</v>
      </c>
      <c r="AC75" s="61">
        <f>+IFERROR(IF(SUM($AB75:AB75)&lt;=-$AB$56,0,-$AB$56/MIN($F$57,$G$1-$AB$2+1))*IF(AC$2&lt;=MAX($F$57,$G$1),1,0),0)</f>
        <v>0</v>
      </c>
      <c r="AD75" s="61">
        <f>+IFERROR(IF(SUM($AB75:AC75)&lt;=-$AB$56,0,-$AB$56/MIN($F$57,$G$1-$AB$2+1))*IF(AD$2&lt;=MAX($F$57,$G$1),1,0),0)</f>
        <v>0</v>
      </c>
      <c r="AE75" s="61">
        <f>+IFERROR(IF(SUM($AB75:AD75)&lt;=-$AB$56,0,-$AB$56/MIN($F$57,$G$1-$AB$2+1))*IF(AE$2&lt;=MAX($F$57,$G$1),1,0),0)</f>
        <v>0</v>
      </c>
      <c r="AF75" s="61">
        <f>+IFERROR(IF(SUM($AB75:AE75)&lt;=-$AB$56,0,-$AB$56/MIN($F$57,$G$1-$AB$2+1))*IF(AF$2&lt;=MAX($F$57,$G$1),1,0),0)</f>
        <v>0</v>
      </c>
      <c r="AG75" s="61">
        <f>+IFERROR(IF(SUM($AB75:AF75)&lt;=-$AB$56,0,-$AB$56/MIN($F$57,$G$1-$AB$2+1))*IF(AG$2&lt;=MAX($F$57,$G$1),1,0),0)</f>
        <v>0</v>
      </c>
      <c r="AH75" s="61">
        <f>+IFERROR(IF(SUM($AB75:AG75)&lt;=-$AB$56,0,-$AB$56/MIN($F$57,$G$1-$AB$2+1))*IF(AH$2&lt;=MAX($F$57,$G$1),1,0),0)</f>
        <v>0</v>
      </c>
      <c r="AI75" s="61">
        <f>+IFERROR(IF(SUM($AB75:AH75)&lt;=-$AB$56,0,-$AB$56/MIN($F$57,$G$1-$AB$2+1))*IF(AI$2&lt;=MAX($F$57,$G$1),1,0),0)</f>
        <v>0</v>
      </c>
    </row>
    <row r="76" spans="4:35" s="52" customFormat="1">
      <c r="D76" s="47"/>
      <c r="I76" s="52">
        <f t="shared" si="9"/>
        <v>20</v>
      </c>
      <c r="J76" s="62"/>
      <c r="K76" s="62"/>
      <c r="L76" s="62"/>
      <c r="M76" s="62"/>
      <c r="N76" s="62"/>
      <c r="O76" s="62"/>
      <c r="P76" s="62"/>
      <c r="Q76" s="62"/>
      <c r="R76" s="62"/>
      <c r="S76" s="62"/>
      <c r="T76" s="62"/>
      <c r="U76" s="62"/>
      <c r="V76" s="62"/>
      <c r="W76" s="62"/>
      <c r="X76" s="62"/>
      <c r="Y76" s="62"/>
      <c r="Z76" s="62"/>
      <c r="AA76" s="62"/>
      <c r="AB76" s="62"/>
      <c r="AC76" s="61">
        <f>IFERROR(-AC$56/MIN($F$57,$G$1-AC$2+1),0)*IF(AC$2&lt;=MAX($F$57,$G$1),1,0)</f>
        <v>0</v>
      </c>
      <c r="AD76" s="61">
        <f>+IFERROR(IF(SUM($AC76:AC76)&lt;=-$AC$56,0,-$AC$56/MIN($F$57,$G$1-$AC$2+1))*IF(AD$2&lt;=MAX($F$57,$G$1),1,0),0)</f>
        <v>0</v>
      </c>
      <c r="AE76" s="61">
        <f>+IFERROR(IF(SUM($AC76:AD76)&lt;=-$AC$56,0,-$AC$56/MIN($F$57,$G$1-$AC$2+1))*IF(AE$2&lt;=MAX($F$57,$G$1),1,0),0)</f>
        <v>0</v>
      </c>
      <c r="AF76" s="61">
        <f>+IFERROR(IF(SUM($AC76:AE76)&lt;=-$AC$56,0,-$AC$56/MIN($F$57,$G$1-$AC$2+1))*IF(AF$2&lt;=MAX($F$57,$G$1),1,0),0)</f>
        <v>0</v>
      </c>
      <c r="AG76" s="61">
        <f>+IFERROR(IF(SUM($AC76:AF76)&lt;=-$AC$56,0,-$AC$56/MIN($F$57,$G$1-$AC$2+1))*IF(AG$2&lt;=MAX($F$57,$G$1),1,0),0)</f>
        <v>0</v>
      </c>
      <c r="AH76" s="61">
        <f>+IFERROR(IF(SUM($AC76:AG76)&lt;=-$AC$56,0,-$AC$56/MIN($F$57,$G$1-$AC$2+1))*IF(AH$2&lt;=MAX($F$57,$G$1),1,0),0)</f>
        <v>0</v>
      </c>
      <c r="AI76" s="61">
        <f>+IFERROR(IF(SUM($AC76:AH76)&lt;=-$AC$56,0,-$AC$56/MIN($F$57,$G$1-$AC$2+1))*IF(AI$2&lt;=MAX($F$57,$G$1),1,0),0)</f>
        <v>0</v>
      </c>
    </row>
    <row r="77" spans="4:35" s="52" customFormat="1">
      <c r="D77" s="47"/>
      <c r="I77" s="52">
        <f t="shared" si="9"/>
        <v>21</v>
      </c>
      <c r="J77" s="62"/>
      <c r="K77" s="62"/>
      <c r="L77" s="62"/>
      <c r="M77" s="62"/>
      <c r="N77" s="62"/>
      <c r="O77" s="62"/>
      <c r="P77" s="62"/>
      <c r="Q77" s="62"/>
      <c r="R77" s="62"/>
      <c r="S77" s="62"/>
      <c r="T77" s="62"/>
      <c r="U77" s="62"/>
      <c r="V77" s="62"/>
      <c r="W77" s="62"/>
      <c r="X77" s="62"/>
      <c r="Y77" s="62"/>
      <c r="Z77" s="62"/>
      <c r="AA77" s="62"/>
      <c r="AB77" s="62"/>
      <c r="AC77" s="62"/>
      <c r="AD77" s="61">
        <f>IFERROR(-AD$56/MIN($F$57,$G$1-AD$2+1),0)*IF(AD$2&lt;=MAX($F$57,$G$1),1,0)</f>
        <v>0</v>
      </c>
      <c r="AE77" s="61">
        <f>+IFERROR(IF(SUM($AD77:AD77)&lt;=-$AD$56,0,-$AD$56/MIN($F$57,$G$1-$AD$2+1))*IF(AE$2&lt;=MAX($F$57,$G$1),1,0),0)</f>
        <v>0</v>
      </c>
      <c r="AF77" s="61">
        <f>+IFERROR(IF(SUM($AD77:AE77)&lt;=-$AD$56,0,-$AD$56/MIN($F$57,$G$1-$AD$2+1))*IF(AF$2&lt;=MAX($F$57,$G$1),1,0),0)</f>
        <v>0</v>
      </c>
      <c r="AG77" s="61">
        <f>+IFERROR(IF(SUM($AD77:AF77)&lt;=-$AD$56,0,-$AD$56/MIN($F$57,$G$1-$AD$2+1))*IF(AG$2&lt;=MAX($F$57,$G$1),1,0),0)</f>
        <v>0</v>
      </c>
      <c r="AH77" s="61">
        <f>+IFERROR(IF(SUM($AD77:AG77)&lt;=-$AD$56,0,-$AD$56/MIN($F$57,$G$1-$AD$2+1))*IF(AH$2&lt;=MAX($F$57,$G$1),1,0),0)</f>
        <v>0</v>
      </c>
      <c r="AI77" s="61">
        <f>+IFERROR(IF(SUM($AD77:AH77)&lt;=-$AD$56,0,-$AD$56/MIN($F$57,$G$1-$AD$2+1))*IF(AI$2&lt;=MAX($F$57,$G$1),1,0),0)</f>
        <v>0</v>
      </c>
    </row>
    <row r="78" spans="4:35" s="52" customFormat="1">
      <c r="D78" s="47"/>
      <c r="I78" s="52">
        <f t="shared" si="9"/>
        <v>22</v>
      </c>
      <c r="J78" s="62"/>
      <c r="K78" s="62"/>
      <c r="L78" s="62"/>
      <c r="M78" s="62"/>
      <c r="N78" s="62"/>
      <c r="O78" s="62"/>
      <c r="P78" s="62"/>
      <c r="Q78" s="62"/>
      <c r="R78" s="62"/>
      <c r="S78" s="62"/>
      <c r="T78" s="62"/>
      <c r="U78" s="62"/>
      <c r="V78" s="62"/>
      <c r="W78" s="62"/>
      <c r="X78" s="62"/>
      <c r="Y78" s="62"/>
      <c r="Z78" s="62"/>
      <c r="AA78" s="62"/>
      <c r="AB78" s="62"/>
      <c r="AC78" s="62"/>
      <c r="AD78" s="62"/>
      <c r="AE78" s="61">
        <f>IFERROR(-AE$56/MIN($F$57,$G$1-AE$2+1),0)*IF(AE$2&lt;=MAX($F$57,$G$1),1,0)</f>
        <v>0</v>
      </c>
      <c r="AF78" s="61">
        <f>+IFERROR(IF(SUM($AE78:AE78)&lt;=-$AE$56,0,-$AE$56/MIN($F$57,$G$1-$AE$2+1))*IF(AF$2&lt;=MAX($F$57,$G$1),1,0),0)</f>
        <v>0</v>
      </c>
      <c r="AG78" s="61">
        <f>+IFERROR(IF(SUM($AE78:AF78)&lt;=-$AE$56,0,-$AE$56/MIN($F$57,$G$1-$AE$2+1))*IF(AG$2&lt;=MAX($F$57,$G$1),1,0),0)</f>
        <v>0</v>
      </c>
      <c r="AH78" s="61">
        <f>+IFERROR(IF(SUM($AE78:AG78)&lt;=-$AE$56,0,-$AE$56/MIN($F$57,$G$1-$AE$2+1))*IF(AH$2&lt;=MAX($F$57,$G$1),1,0),0)</f>
        <v>0</v>
      </c>
      <c r="AI78" s="61">
        <f>+IFERROR(IF(SUM($AE78:AH78)&lt;=-$AE$56,0,-$AE$56/MIN($F$57,$G$1-$AE$2+1))*IF(AI$2&lt;=MAX($F$57,$G$1),1,0),0)</f>
        <v>0</v>
      </c>
    </row>
    <row r="79" spans="4:35" s="52" customFormat="1">
      <c r="D79" s="47"/>
      <c r="I79" s="52">
        <f t="shared" si="9"/>
        <v>23</v>
      </c>
      <c r="J79" s="62"/>
      <c r="K79" s="62"/>
      <c r="L79" s="62"/>
      <c r="M79" s="62"/>
      <c r="N79" s="62"/>
      <c r="O79" s="62"/>
      <c r="P79" s="62"/>
      <c r="Q79" s="62"/>
      <c r="R79" s="62"/>
      <c r="S79" s="62"/>
      <c r="T79" s="62"/>
      <c r="U79" s="62"/>
      <c r="V79" s="62"/>
      <c r="W79" s="62"/>
      <c r="X79" s="62"/>
      <c r="Y79" s="62"/>
      <c r="Z79" s="62"/>
      <c r="AA79" s="62"/>
      <c r="AB79" s="62"/>
      <c r="AC79" s="62"/>
      <c r="AD79" s="62"/>
      <c r="AE79" s="62"/>
      <c r="AF79" s="61">
        <f>IFERROR(-AF$56/MIN($F$57,$G$1-AF$2+1),0)*IF(AF$2&lt;=MAX($F$57,$G$1),1,0)</f>
        <v>0</v>
      </c>
      <c r="AG79" s="61">
        <f>+IFERROR(IF(SUM($AF79:AF79)&lt;=-$AF$56,0,-$AF$56/MIN($F$57,$G$1-$AF$2+1))*IF(AG$2&lt;=MAX($F$57,$G$1),1,0),0)</f>
        <v>0</v>
      </c>
      <c r="AH79" s="61">
        <f>+IFERROR(IF(SUM($AF79:AG79)&lt;=-$AF$56,0,-$AF$56/MIN($F$57,$G$1-$AF$2+1))*IF(AH$2&lt;=MAX($F$57,$G$1),1,0),0)</f>
        <v>0</v>
      </c>
      <c r="AI79" s="61">
        <f>+IFERROR(IF(SUM($AF79:AH79)&lt;=-$AF$56,0,-$AF$56/MIN($F$57,$G$1-$AF$2+1))*IF(AI$2&lt;=MAX($F$57,$G$1),1,0),0)</f>
        <v>0</v>
      </c>
    </row>
    <row r="80" spans="4:35" s="52" customFormat="1">
      <c r="D80" s="47"/>
      <c r="I80" s="52">
        <f t="shared" si="9"/>
        <v>24</v>
      </c>
      <c r="J80" s="62"/>
      <c r="K80" s="62"/>
      <c r="L80" s="62"/>
      <c r="M80" s="62"/>
      <c r="N80" s="62"/>
      <c r="O80" s="62"/>
      <c r="P80" s="62"/>
      <c r="Q80" s="62"/>
      <c r="R80" s="62"/>
      <c r="S80" s="62"/>
      <c r="T80" s="62"/>
      <c r="U80" s="62"/>
      <c r="V80" s="62"/>
      <c r="W80" s="62"/>
      <c r="X80" s="62"/>
      <c r="Y80" s="62"/>
      <c r="Z80" s="62"/>
      <c r="AA80" s="62"/>
      <c r="AB80" s="62"/>
      <c r="AC80" s="62"/>
      <c r="AD80" s="62"/>
      <c r="AE80" s="62"/>
      <c r="AF80" s="62"/>
      <c r="AG80" s="61">
        <f>IFERROR(-AG$56/MIN($F$57,$G$1-AG$2+1),0)*IF(AG$2&lt;=MAX($F$57,$G$1),1,0)</f>
        <v>0</v>
      </c>
      <c r="AH80" s="61">
        <f>+IFERROR(IF(SUM($AG80:AG80)&lt;=-$AG$56,0,-$AG$56/MIN($F$57,$G$1-$AG$2+1))*IF(AH$2&lt;=MAX($F$57,$G$1),1,0),0)</f>
        <v>0</v>
      </c>
      <c r="AI80" s="61">
        <f>+IFERROR(IF(SUM($AG80:AH80)&lt;=-$AG$56,0,-$AG$56/MIN($F$57,$G$1-$AG$2+1))*IF(AI$2&lt;=MAX($F$57,$G$1),1,0),0)</f>
        <v>0</v>
      </c>
    </row>
    <row r="81" spans="4:35" s="52" customFormat="1">
      <c r="D81" s="47"/>
      <c r="I81" s="52">
        <f t="shared" si="9"/>
        <v>25</v>
      </c>
      <c r="J81" s="62"/>
      <c r="K81" s="62"/>
      <c r="L81" s="62"/>
      <c r="M81" s="62"/>
      <c r="N81" s="62"/>
      <c r="O81" s="62"/>
      <c r="P81" s="62"/>
      <c r="Q81" s="62"/>
      <c r="R81" s="62"/>
      <c r="S81" s="62"/>
      <c r="T81" s="62"/>
      <c r="U81" s="62"/>
      <c r="V81" s="62"/>
      <c r="W81" s="62"/>
      <c r="X81" s="62"/>
      <c r="Y81" s="62"/>
      <c r="Z81" s="62"/>
      <c r="AA81" s="62"/>
      <c r="AB81" s="62"/>
      <c r="AC81" s="62"/>
      <c r="AD81" s="62"/>
      <c r="AE81" s="62"/>
      <c r="AF81" s="62"/>
      <c r="AG81" s="62"/>
      <c r="AH81" s="61">
        <f>IFERROR(-AH$56/MIN($F$57,$G$1-AH$2+1),0)*IF(AH$2&lt;=MAX($F$57,$G$1),1,0)</f>
        <v>0</v>
      </c>
      <c r="AI81" s="61">
        <f>+IFERROR(IF(SUM($AH81:AH81)&lt;=-$AH$56,0,-$AH$56/MIN($F$57,$G$1-$AH$2+1))*IF(AI$2&lt;=MAX($F$57,$G$1),1,0),0)</f>
        <v>0</v>
      </c>
    </row>
    <row r="82" spans="4:35" s="52" customFormat="1">
      <c r="D82" s="47"/>
      <c r="I82" s="52">
        <f t="shared" si="9"/>
        <v>26</v>
      </c>
      <c r="J82" s="62"/>
      <c r="K82" s="62"/>
      <c r="L82" s="62"/>
      <c r="M82" s="62"/>
      <c r="N82" s="62"/>
      <c r="O82" s="62"/>
      <c r="P82" s="62"/>
      <c r="Q82" s="62"/>
      <c r="R82" s="62"/>
      <c r="S82" s="62"/>
      <c r="T82" s="62"/>
      <c r="U82" s="62"/>
      <c r="V82" s="62"/>
      <c r="W82" s="62"/>
      <c r="X82" s="62"/>
      <c r="Y82" s="62"/>
      <c r="Z82" s="62"/>
      <c r="AA82" s="62"/>
      <c r="AB82" s="62"/>
      <c r="AC82" s="62"/>
      <c r="AD82" s="62"/>
      <c r="AE82" s="62"/>
      <c r="AF82" s="62"/>
      <c r="AG82" s="62"/>
      <c r="AH82" s="62"/>
      <c r="AI82" s="61">
        <f>IFERROR(-AI$56/MIN($F$57,$G$1-AI$2+1),0)*IF(AI$2&lt;=MAX($F$57,$G$1),1,0)</f>
        <v>0</v>
      </c>
    </row>
    <row r="83" spans="4:35" s="52" customFormat="1">
      <c r="D83" s="47"/>
      <c r="I83" s="52">
        <f t="shared" si="9"/>
        <v>27</v>
      </c>
      <c r="J83" s="62"/>
      <c r="K83" s="62"/>
      <c r="L83" s="62"/>
      <c r="M83" s="62"/>
      <c r="N83" s="62"/>
      <c r="O83" s="62"/>
      <c r="P83" s="62"/>
      <c r="Q83" s="62"/>
      <c r="R83" s="62"/>
      <c r="S83" s="62"/>
      <c r="T83" s="62"/>
      <c r="U83" s="62"/>
      <c r="V83" s="62"/>
      <c r="W83" s="62"/>
      <c r="X83" s="62"/>
      <c r="Y83" s="62"/>
      <c r="Z83" s="62"/>
      <c r="AA83" s="62"/>
      <c r="AB83" s="62"/>
      <c r="AC83" s="62"/>
      <c r="AD83" s="62"/>
      <c r="AE83" s="62"/>
      <c r="AF83" s="62"/>
      <c r="AG83" s="62"/>
      <c r="AH83" s="62"/>
      <c r="AI83" s="62"/>
    </row>
    <row r="84" spans="4:35" s="52" customFormat="1">
      <c r="D84" s="47"/>
      <c r="I84" s="52">
        <f t="shared" si="9"/>
        <v>28</v>
      </c>
      <c r="J84" s="62"/>
      <c r="K84" s="62"/>
      <c r="L84" s="62"/>
      <c r="M84" s="62"/>
      <c r="N84" s="62"/>
      <c r="O84" s="62"/>
      <c r="P84" s="62"/>
      <c r="Q84" s="62"/>
      <c r="R84" s="62"/>
      <c r="S84" s="62"/>
      <c r="T84" s="62"/>
      <c r="U84" s="62"/>
      <c r="V84" s="62"/>
      <c r="W84" s="62"/>
      <c r="X84" s="62"/>
      <c r="Y84" s="62"/>
      <c r="Z84" s="62"/>
      <c r="AA84" s="62"/>
      <c r="AB84" s="62"/>
      <c r="AC84" s="62"/>
      <c r="AD84" s="62"/>
      <c r="AE84" s="62"/>
      <c r="AF84" s="62"/>
      <c r="AG84" s="62"/>
      <c r="AH84" s="62"/>
      <c r="AI84" s="62"/>
    </row>
    <row r="85" spans="4:35" s="52" customFormat="1">
      <c r="D85" s="47"/>
      <c r="I85" s="52">
        <f t="shared" si="9"/>
        <v>29</v>
      </c>
      <c r="J85" s="62"/>
      <c r="K85" s="62"/>
      <c r="L85" s="62"/>
      <c r="M85" s="62"/>
      <c r="N85" s="62"/>
      <c r="O85" s="62"/>
      <c r="P85" s="62"/>
      <c r="Q85" s="62"/>
      <c r="R85" s="62"/>
      <c r="S85" s="62"/>
      <c r="T85" s="62"/>
      <c r="U85" s="62"/>
      <c r="V85" s="62"/>
      <c r="W85" s="62"/>
      <c r="X85" s="62"/>
      <c r="Y85" s="62"/>
      <c r="Z85" s="62"/>
      <c r="AA85" s="62"/>
      <c r="AB85" s="62"/>
      <c r="AC85" s="62"/>
      <c r="AD85" s="62"/>
      <c r="AE85" s="62"/>
      <c r="AF85" s="62"/>
      <c r="AG85" s="62"/>
      <c r="AH85" s="62"/>
      <c r="AI85" s="62"/>
    </row>
    <row r="86" spans="4:35" s="52" customFormat="1">
      <c r="D86" s="47"/>
      <c r="I86" s="52">
        <f t="shared" si="9"/>
        <v>30</v>
      </c>
      <c r="J86" s="62"/>
      <c r="K86" s="62"/>
      <c r="L86" s="62"/>
      <c r="M86" s="62"/>
      <c r="N86" s="62"/>
      <c r="O86" s="62"/>
      <c r="P86" s="62"/>
      <c r="Q86" s="62"/>
      <c r="R86" s="62"/>
      <c r="S86" s="62"/>
      <c r="T86" s="62"/>
      <c r="U86" s="62"/>
      <c r="V86" s="62"/>
      <c r="W86" s="62"/>
      <c r="X86" s="62"/>
      <c r="Y86" s="62"/>
      <c r="Z86" s="62"/>
      <c r="AA86" s="62"/>
      <c r="AB86" s="62"/>
      <c r="AC86" s="62"/>
      <c r="AD86" s="62"/>
      <c r="AE86" s="62"/>
      <c r="AF86" s="62"/>
      <c r="AG86" s="62"/>
      <c r="AH86" s="62"/>
      <c r="AI86" s="62"/>
    </row>
    <row r="87" spans="4:35" s="52" customFormat="1">
      <c r="D87" s="47"/>
      <c r="I87" s="52">
        <f t="shared" si="9"/>
        <v>31</v>
      </c>
      <c r="J87" s="62"/>
      <c r="K87" s="62"/>
      <c r="L87" s="62"/>
      <c r="M87" s="62"/>
      <c r="N87" s="62"/>
      <c r="O87" s="62"/>
      <c r="P87" s="62"/>
      <c r="Q87" s="62"/>
      <c r="R87" s="62"/>
      <c r="S87" s="62"/>
      <c r="T87" s="62"/>
      <c r="U87" s="62"/>
      <c r="V87" s="62"/>
      <c r="W87" s="62"/>
      <c r="X87" s="62"/>
      <c r="Y87" s="62"/>
      <c r="Z87" s="62"/>
      <c r="AA87" s="62"/>
      <c r="AB87" s="62"/>
      <c r="AC87" s="62"/>
      <c r="AD87" s="62"/>
      <c r="AE87" s="62"/>
      <c r="AF87" s="62"/>
      <c r="AG87" s="62"/>
      <c r="AH87" s="62"/>
      <c r="AI87" s="62"/>
    </row>
    <row r="88" spans="4:35" s="52" customFormat="1">
      <c r="D88" s="47"/>
      <c r="I88" s="52">
        <f t="shared" si="9"/>
        <v>32</v>
      </c>
      <c r="J88" s="62"/>
      <c r="K88" s="62"/>
      <c r="L88" s="62"/>
      <c r="M88" s="62"/>
      <c r="N88" s="62"/>
      <c r="O88" s="62"/>
      <c r="P88" s="62"/>
      <c r="Q88" s="62"/>
      <c r="R88" s="62"/>
      <c r="S88" s="62"/>
      <c r="T88" s="62"/>
      <c r="U88" s="62"/>
      <c r="V88" s="62"/>
      <c r="W88" s="62"/>
      <c r="X88" s="62"/>
      <c r="Y88" s="62"/>
      <c r="Z88" s="62"/>
      <c r="AA88" s="62"/>
      <c r="AB88" s="62"/>
      <c r="AC88" s="62"/>
      <c r="AD88" s="62"/>
      <c r="AE88" s="62"/>
      <c r="AF88" s="62"/>
      <c r="AG88" s="62"/>
      <c r="AH88" s="62"/>
      <c r="AI88" s="62"/>
    </row>
    <row r="89" spans="4:35" s="52" customFormat="1">
      <c r="D89" s="47"/>
      <c r="I89" s="52">
        <f t="shared" si="9"/>
        <v>33</v>
      </c>
      <c r="J89" s="62"/>
      <c r="K89" s="62"/>
      <c r="L89" s="62"/>
      <c r="M89" s="62"/>
      <c r="N89" s="62"/>
      <c r="O89" s="62"/>
      <c r="P89" s="62"/>
      <c r="Q89" s="62"/>
      <c r="R89" s="62"/>
      <c r="S89" s="62"/>
      <c r="T89" s="62"/>
      <c r="U89" s="62"/>
      <c r="V89" s="62"/>
      <c r="W89" s="62"/>
      <c r="X89" s="62"/>
      <c r="Y89" s="62"/>
      <c r="Z89" s="62"/>
      <c r="AA89" s="62"/>
      <c r="AB89" s="62"/>
      <c r="AC89" s="62"/>
      <c r="AD89" s="62"/>
      <c r="AE89" s="62"/>
      <c r="AF89" s="62"/>
      <c r="AG89" s="62"/>
      <c r="AH89" s="62"/>
      <c r="AI89" s="62"/>
    </row>
    <row r="90" spans="4:35" s="52" customFormat="1">
      <c r="D90" s="47"/>
      <c r="I90" s="52">
        <f t="shared" si="9"/>
        <v>34</v>
      </c>
      <c r="J90" s="62"/>
      <c r="K90" s="62"/>
      <c r="L90" s="62"/>
      <c r="M90" s="62"/>
      <c r="N90" s="62"/>
      <c r="O90" s="62"/>
      <c r="P90" s="62"/>
      <c r="Q90" s="62"/>
      <c r="R90" s="62"/>
      <c r="S90" s="62"/>
      <c r="T90" s="62"/>
      <c r="U90" s="62"/>
      <c r="V90" s="62"/>
      <c r="W90" s="62"/>
      <c r="X90" s="62"/>
      <c r="Y90" s="62"/>
      <c r="Z90" s="62"/>
      <c r="AA90" s="62"/>
      <c r="AB90" s="62"/>
      <c r="AC90" s="62"/>
      <c r="AD90" s="62"/>
      <c r="AE90" s="62"/>
      <c r="AF90" s="62"/>
      <c r="AG90" s="62"/>
      <c r="AH90" s="62"/>
      <c r="AI90" s="62"/>
    </row>
    <row r="91" spans="4:35" s="52" customFormat="1">
      <c r="D91" s="47"/>
      <c r="I91" s="52">
        <f t="shared" si="9"/>
        <v>35</v>
      </c>
      <c r="J91" s="62"/>
      <c r="K91" s="62"/>
      <c r="L91" s="62"/>
      <c r="M91" s="62"/>
      <c r="N91" s="62"/>
      <c r="O91" s="62"/>
      <c r="P91" s="62"/>
      <c r="Q91" s="62"/>
      <c r="R91" s="62"/>
      <c r="S91" s="62"/>
      <c r="T91" s="62"/>
      <c r="U91" s="62"/>
      <c r="V91" s="62"/>
      <c r="W91" s="62"/>
      <c r="X91" s="62"/>
      <c r="Y91" s="62"/>
      <c r="Z91" s="62"/>
      <c r="AA91" s="62"/>
      <c r="AB91" s="62"/>
      <c r="AC91" s="62"/>
      <c r="AD91" s="62"/>
      <c r="AE91" s="62"/>
      <c r="AF91" s="62"/>
      <c r="AG91" s="62"/>
      <c r="AH91" s="62"/>
      <c r="AI91" s="62"/>
    </row>
    <row r="92" spans="4:35" s="52" customFormat="1">
      <c r="D92" s="47"/>
      <c r="I92" s="52">
        <f t="shared" si="9"/>
        <v>36</v>
      </c>
      <c r="J92" s="62"/>
      <c r="K92" s="62"/>
      <c r="L92" s="62"/>
      <c r="M92" s="62"/>
      <c r="N92" s="62"/>
      <c r="O92" s="62"/>
      <c r="P92" s="62"/>
      <c r="Q92" s="62"/>
      <c r="R92" s="62"/>
      <c r="S92" s="62"/>
      <c r="T92" s="62"/>
      <c r="U92" s="62"/>
      <c r="V92" s="62"/>
      <c r="W92" s="62"/>
      <c r="X92" s="62"/>
      <c r="Y92" s="62"/>
      <c r="Z92" s="62"/>
      <c r="AA92" s="62"/>
      <c r="AB92" s="62"/>
      <c r="AC92" s="62"/>
      <c r="AD92" s="62"/>
      <c r="AE92" s="62"/>
      <c r="AF92" s="62"/>
      <c r="AG92" s="62"/>
      <c r="AH92" s="62"/>
      <c r="AI92" s="62"/>
    </row>
    <row r="93" spans="4:35" s="52" customFormat="1">
      <c r="D93" s="47"/>
      <c r="I93" s="52">
        <f t="shared" si="9"/>
        <v>37</v>
      </c>
      <c r="J93" s="62"/>
      <c r="K93" s="62"/>
      <c r="L93" s="62"/>
      <c r="M93" s="62"/>
      <c r="N93" s="62"/>
      <c r="O93" s="62"/>
      <c r="P93" s="62"/>
      <c r="Q93" s="62"/>
      <c r="R93" s="62"/>
      <c r="S93" s="62"/>
      <c r="T93" s="62"/>
      <c r="U93" s="62"/>
      <c r="V93" s="62"/>
      <c r="W93" s="62"/>
      <c r="X93" s="62"/>
      <c r="Y93" s="62"/>
      <c r="Z93" s="62"/>
      <c r="AA93" s="62"/>
      <c r="AB93" s="62"/>
      <c r="AC93" s="62"/>
      <c r="AD93" s="62"/>
      <c r="AE93" s="62"/>
      <c r="AF93" s="62"/>
      <c r="AG93" s="62"/>
      <c r="AH93" s="62"/>
      <c r="AI93" s="62"/>
    </row>
    <row r="94" spans="4:35" s="52" customFormat="1">
      <c r="D94" s="47"/>
      <c r="I94" s="52">
        <f t="shared" si="9"/>
        <v>38</v>
      </c>
      <c r="J94" s="62"/>
      <c r="K94" s="62"/>
      <c r="L94" s="62"/>
      <c r="M94" s="62"/>
      <c r="N94" s="62"/>
      <c r="O94" s="62"/>
      <c r="P94" s="62"/>
      <c r="Q94" s="62"/>
      <c r="R94" s="62"/>
      <c r="S94" s="62"/>
      <c r="T94" s="62"/>
      <c r="U94" s="62"/>
      <c r="V94" s="62"/>
      <c r="W94" s="62"/>
      <c r="X94" s="62"/>
      <c r="Y94" s="62"/>
      <c r="Z94" s="62"/>
      <c r="AA94" s="62"/>
      <c r="AB94" s="62"/>
      <c r="AC94" s="62"/>
      <c r="AD94" s="62"/>
      <c r="AE94" s="62"/>
      <c r="AF94" s="62"/>
      <c r="AG94" s="62"/>
      <c r="AH94" s="62"/>
      <c r="AI94" s="62"/>
    </row>
    <row r="95" spans="4:35" s="52" customFormat="1">
      <c r="D95" s="47"/>
      <c r="I95" s="52">
        <f t="shared" si="9"/>
        <v>39</v>
      </c>
      <c r="J95" s="62"/>
      <c r="K95" s="62"/>
      <c r="L95" s="62"/>
      <c r="M95" s="62"/>
      <c r="N95" s="62"/>
      <c r="O95" s="62"/>
      <c r="P95" s="62"/>
      <c r="Q95" s="62"/>
      <c r="R95" s="62"/>
      <c r="S95" s="62"/>
      <c r="T95" s="62"/>
      <c r="U95" s="62"/>
      <c r="V95" s="62"/>
      <c r="W95" s="62"/>
      <c r="X95" s="62"/>
      <c r="Y95" s="62"/>
      <c r="Z95" s="62"/>
      <c r="AA95" s="62"/>
      <c r="AB95" s="62"/>
      <c r="AC95" s="62"/>
      <c r="AD95" s="62"/>
      <c r="AE95" s="62"/>
      <c r="AF95" s="62"/>
      <c r="AG95" s="62"/>
      <c r="AH95" s="62"/>
      <c r="AI95" s="62"/>
    </row>
    <row r="96" spans="4:35" s="52" customFormat="1">
      <c r="D96" s="47"/>
      <c r="J96" s="61"/>
      <c r="K96" s="61"/>
      <c r="L96" s="61"/>
      <c r="M96" s="61"/>
      <c r="N96" s="61"/>
      <c r="O96" s="61"/>
      <c r="P96" s="61"/>
      <c r="Q96" s="61"/>
      <c r="R96" s="61"/>
      <c r="S96" s="61"/>
      <c r="T96" s="61"/>
      <c r="U96" s="61"/>
      <c r="V96" s="61"/>
      <c r="W96" s="61"/>
      <c r="X96" s="61"/>
      <c r="Y96" s="61"/>
      <c r="Z96" s="61"/>
      <c r="AA96" s="61"/>
      <c r="AB96" s="61"/>
      <c r="AC96" s="61"/>
    </row>
    <row r="97" spans="3:243" s="52" customFormat="1">
      <c r="D97" s="47"/>
      <c r="J97" s="61"/>
      <c r="K97" s="61"/>
      <c r="L97" s="61"/>
      <c r="M97" s="61"/>
      <c r="N97" s="61"/>
      <c r="O97" s="61"/>
      <c r="P97" s="61"/>
      <c r="Q97" s="61"/>
      <c r="R97" s="61"/>
      <c r="S97" s="61"/>
      <c r="T97" s="61"/>
      <c r="U97" s="61"/>
      <c r="V97" s="61"/>
      <c r="W97" s="61"/>
      <c r="X97" s="61"/>
      <c r="Y97" s="61"/>
      <c r="Z97" s="61"/>
      <c r="AA97" s="61"/>
      <c r="AB97" s="61"/>
      <c r="AC97" s="61"/>
    </row>
    <row r="98" spans="3:243" s="57" customFormat="1">
      <c r="D98" s="58" t="s">
        <v>16</v>
      </c>
      <c r="J98" s="59">
        <f>+SUM(J57:J95)</f>
        <v>0</v>
      </c>
      <c r="K98" s="59">
        <f t="shared" ref="K98:AI98" si="10">+SUM(K57:K95)</f>
        <v>0</v>
      </c>
      <c r="L98" s="59">
        <f t="shared" si="10"/>
        <v>0</v>
      </c>
      <c r="M98" s="59">
        <f t="shared" si="10"/>
        <v>0</v>
      </c>
      <c r="N98" s="59">
        <f t="shared" si="10"/>
        <v>0</v>
      </c>
      <c r="O98" s="59">
        <f t="shared" si="10"/>
        <v>0</v>
      </c>
      <c r="P98" s="59">
        <f t="shared" si="10"/>
        <v>0</v>
      </c>
      <c r="Q98" s="59">
        <f t="shared" si="10"/>
        <v>0</v>
      </c>
      <c r="R98" s="59">
        <f t="shared" si="10"/>
        <v>0</v>
      </c>
      <c r="S98" s="59">
        <f t="shared" si="10"/>
        <v>0</v>
      </c>
      <c r="T98" s="59">
        <f t="shared" si="10"/>
        <v>0</v>
      </c>
      <c r="U98" s="59">
        <f t="shared" si="10"/>
        <v>0</v>
      </c>
      <c r="V98" s="59">
        <f t="shared" si="10"/>
        <v>0</v>
      </c>
      <c r="W98" s="59">
        <f t="shared" si="10"/>
        <v>0</v>
      </c>
      <c r="X98" s="59">
        <f t="shared" si="10"/>
        <v>0</v>
      </c>
      <c r="Y98" s="59">
        <f t="shared" si="10"/>
        <v>0</v>
      </c>
      <c r="Z98" s="59">
        <f t="shared" si="10"/>
        <v>0</v>
      </c>
      <c r="AA98" s="59">
        <f t="shared" si="10"/>
        <v>0</v>
      </c>
      <c r="AB98" s="59">
        <f t="shared" si="10"/>
        <v>0</v>
      </c>
      <c r="AC98" s="59">
        <f t="shared" si="10"/>
        <v>0</v>
      </c>
      <c r="AD98" s="59">
        <f t="shared" si="10"/>
        <v>0</v>
      </c>
      <c r="AE98" s="59">
        <f t="shared" si="10"/>
        <v>0</v>
      </c>
      <c r="AF98" s="59">
        <f t="shared" si="10"/>
        <v>0</v>
      </c>
      <c r="AG98" s="59">
        <f t="shared" si="10"/>
        <v>0</v>
      </c>
      <c r="AH98" s="59">
        <f t="shared" si="10"/>
        <v>0</v>
      </c>
      <c r="AI98" s="59">
        <f t="shared" si="10"/>
        <v>0</v>
      </c>
    </row>
    <row r="99" spans="3:243" s="57" customFormat="1">
      <c r="D99" s="64" t="s">
        <v>46</v>
      </c>
      <c r="E99" s="65"/>
      <c r="F99" s="65"/>
      <c r="G99" s="65"/>
      <c r="H99" s="65"/>
      <c r="I99" s="65"/>
      <c r="J99" s="66">
        <f>+J98</f>
        <v>0</v>
      </c>
      <c r="K99" s="66">
        <f t="shared" ref="K99:AI99" si="11">+J99+K98</f>
        <v>0</v>
      </c>
      <c r="L99" s="66">
        <f t="shared" si="11"/>
        <v>0</v>
      </c>
      <c r="M99" s="66">
        <f t="shared" si="11"/>
        <v>0</v>
      </c>
      <c r="N99" s="66">
        <f t="shared" si="11"/>
        <v>0</v>
      </c>
      <c r="O99" s="66">
        <f t="shared" si="11"/>
        <v>0</v>
      </c>
      <c r="P99" s="66">
        <f t="shared" si="11"/>
        <v>0</v>
      </c>
      <c r="Q99" s="66">
        <f t="shared" si="11"/>
        <v>0</v>
      </c>
      <c r="R99" s="66">
        <f t="shared" si="11"/>
        <v>0</v>
      </c>
      <c r="S99" s="66">
        <f t="shared" si="11"/>
        <v>0</v>
      </c>
      <c r="T99" s="66">
        <f t="shared" si="11"/>
        <v>0</v>
      </c>
      <c r="U99" s="66">
        <f t="shared" si="11"/>
        <v>0</v>
      </c>
      <c r="V99" s="66">
        <f t="shared" si="11"/>
        <v>0</v>
      </c>
      <c r="W99" s="66">
        <f t="shared" si="11"/>
        <v>0</v>
      </c>
      <c r="X99" s="66">
        <f t="shared" si="11"/>
        <v>0</v>
      </c>
      <c r="Y99" s="66">
        <f t="shared" si="11"/>
        <v>0</v>
      </c>
      <c r="Z99" s="66">
        <f t="shared" si="11"/>
        <v>0</v>
      </c>
      <c r="AA99" s="66">
        <f t="shared" si="11"/>
        <v>0</v>
      </c>
      <c r="AB99" s="66">
        <f t="shared" si="11"/>
        <v>0</v>
      </c>
      <c r="AC99" s="66">
        <f t="shared" si="11"/>
        <v>0</v>
      </c>
      <c r="AD99" s="66">
        <f t="shared" si="11"/>
        <v>0</v>
      </c>
      <c r="AE99" s="66">
        <f t="shared" si="11"/>
        <v>0</v>
      </c>
      <c r="AF99" s="66">
        <f t="shared" si="11"/>
        <v>0</v>
      </c>
      <c r="AG99" s="66">
        <f t="shared" si="11"/>
        <v>0</v>
      </c>
      <c r="AH99" s="66">
        <f t="shared" si="11"/>
        <v>0</v>
      </c>
      <c r="AI99" s="66">
        <f t="shared" si="11"/>
        <v>0</v>
      </c>
    </row>
    <row r="100" spans="3:243" s="57" customFormat="1">
      <c r="D100" s="64" t="s">
        <v>47</v>
      </c>
      <c r="E100" s="65"/>
      <c r="F100" s="65"/>
      <c r="G100" s="65"/>
      <c r="H100" s="65"/>
      <c r="I100" s="65"/>
      <c r="J100" s="66">
        <f>+J55+J99</f>
        <v>0</v>
      </c>
      <c r="K100" s="66">
        <f t="shared" ref="K100:AI100" si="12">+K55+K99</f>
        <v>0</v>
      </c>
      <c r="L100" s="66">
        <f t="shared" si="12"/>
        <v>0</v>
      </c>
      <c r="M100" s="66">
        <f t="shared" si="12"/>
        <v>0</v>
      </c>
      <c r="N100" s="66">
        <f t="shared" si="12"/>
        <v>0</v>
      </c>
      <c r="O100" s="66">
        <f t="shared" si="12"/>
        <v>0</v>
      </c>
      <c r="P100" s="66">
        <f t="shared" si="12"/>
        <v>0</v>
      </c>
      <c r="Q100" s="66">
        <f t="shared" si="12"/>
        <v>0</v>
      </c>
      <c r="R100" s="66">
        <f t="shared" si="12"/>
        <v>0</v>
      </c>
      <c r="S100" s="66">
        <f t="shared" si="12"/>
        <v>0</v>
      </c>
      <c r="T100" s="66">
        <f t="shared" si="12"/>
        <v>0</v>
      </c>
      <c r="U100" s="66">
        <f t="shared" si="12"/>
        <v>0</v>
      </c>
      <c r="V100" s="66">
        <f t="shared" si="12"/>
        <v>0</v>
      </c>
      <c r="W100" s="66">
        <f t="shared" si="12"/>
        <v>0</v>
      </c>
      <c r="X100" s="66">
        <f t="shared" si="12"/>
        <v>0</v>
      </c>
      <c r="Y100" s="66">
        <f t="shared" si="12"/>
        <v>0</v>
      </c>
      <c r="Z100" s="66">
        <f t="shared" si="12"/>
        <v>0</v>
      </c>
      <c r="AA100" s="66">
        <f t="shared" si="12"/>
        <v>0</v>
      </c>
      <c r="AB100" s="66">
        <f t="shared" si="12"/>
        <v>0</v>
      </c>
      <c r="AC100" s="66">
        <f t="shared" si="12"/>
        <v>0</v>
      </c>
      <c r="AD100" s="66">
        <f t="shared" si="12"/>
        <v>0</v>
      </c>
      <c r="AE100" s="66">
        <f t="shared" si="12"/>
        <v>0</v>
      </c>
      <c r="AF100" s="66">
        <f t="shared" si="12"/>
        <v>0</v>
      </c>
      <c r="AG100" s="66">
        <f t="shared" si="12"/>
        <v>0</v>
      </c>
      <c r="AH100" s="66">
        <f t="shared" si="12"/>
        <v>0</v>
      </c>
      <c r="AI100" s="66">
        <f t="shared" si="12"/>
        <v>0</v>
      </c>
    </row>
    <row r="101" spans="3:243">
      <c r="J101" s="54"/>
    </row>
    <row r="103" spans="3:243">
      <c r="C103" s="67" t="s">
        <v>2</v>
      </c>
      <c r="D103" s="68"/>
      <c r="E103" s="68"/>
      <c r="F103" s="68"/>
      <c r="G103" s="68"/>
      <c r="H103" s="68"/>
      <c r="I103" s="68"/>
      <c r="J103" s="68"/>
      <c r="K103" s="68"/>
      <c r="L103" s="68"/>
      <c r="M103" s="68"/>
      <c r="N103" s="68"/>
      <c r="O103" s="68"/>
      <c r="P103" s="68"/>
      <c r="Q103" s="68"/>
      <c r="R103" s="68"/>
      <c r="S103" s="68"/>
      <c r="T103" s="68"/>
      <c r="U103" s="68"/>
      <c r="V103" s="68"/>
      <c r="W103" s="68"/>
      <c r="X103" s="68"/>
      <c r="Y103" s="68"/>
      <c r="Z103" s="68"/>
      <c r="AA103" s="68"/>
      <c r="AB103" s="68"/>
      <c r="AC103" s="68"/>
      <c r="AD103" s="68"/>
      <c r="AE103" s="68"/>
      <c r="AF103" s="68"/>
      <c r="AG103" s="68"/>
      <c r="AH103" s="68"/>
      <c r="AI103" s="68"/>
    </row>
    <row r="104" spans="3:243">
      <c r="C104" s="69"/>
      <c r="D104" s="70" t="s">
        <v>49</v>
      </c>
    </row>
    <row r="105" spans="3:243">
      <c r="C105" s="69"/>
      <c r="D105" s="47" t="s">
        <v>41</v>
      </c>
      <c r="J105" s="61">
        <f>J7</f>
        <v>0</v>
      </c>
      <c r="K105" s="61">
        <f t="shared" ref="K105:AI105" si="13">K7</f>
        <v>0</v>
      </c>
      <c r="L105" s="61">
        <f t="shared" si="13"/>
        <v>0</v>
      </c>
      <c r="M105" s="61">
        <f t="shared" si="13"/>
        <v>0</v>
      </c>
      <c r="N105" s="61">
        <f t="shared" si="13"/>
        <v>0</v>
      </c>
      <c r="O105" s="61">
        <f t="shared" si="13"/>
        <v>0</v>
      </c>
      <c r="P105" s="61">
        <f t="shared" si="13"/>
        <v>0</v>
      </c>
      <c r="Q105" s="61">
        <f t="shared" si="13"/>
        <v>0</v>
      </c>
      <c r="R105" s="61">
        <f t="shared" si="13"/>
        <v>0</v>
      </c>
      <c r="S105" s="61">
        <f t="shared" si="13"/>
        <v>0</v>
      </c>
      <c r="T105" s="61">
        <f t="shared" si="13"/>
        <v>0</v>
      </c>
      <c r="U105" s="61">
        <f t="shared" si="13"/>
        <v>0</v>
      </c>
      <c r="V105" s="61">
        <f t="shared" si="13"/>
        <v>0</v>
      </c>
      <c r="W105" s="61">
        <f t="shared" si="13"/>
        <v>0</v>
      </c>
      <c r="X105" s="61">
        <f t="shared" si="13"/>
        <v>0</v>
      </c>
      <c r="Y105" s="61">
        <f t="shared" si="13"/>
        <v>0</v>
      </c>
      <c r="Z105" s="61">
        <f t="shared" si="13"/>
        <v>0</v>
      </c>
      <c r="AA105" s="61">
        <f t="shared" si="13"/>
        <v>0</v>
      </c>
      <c r="AB105" s="61">
        <f t="shared" si="13"/>
        <v>0</v>
      </c>
      <c r="AC105" s="61">
        <f t="shared" si="13"/>
        <v>0</v>
      </c>
      <c r="AD105" s="61">
        <f t="shared" si="13"/>
        <v>0</v>
      </c>
      <c r="AE105" s="61">
        <f t="shared" si="13"/>
        <v>0</v>
      </c>
      <c r="AF105" s="61">
        <f t="shared" si="13"/>
        <v>0</v>
      </c>
      <c r="AG105" s="61">
        <f t="shared" si="13"/>
        <v>0</v>
      </c>
      <c r="AH105" s="61">
        <f t="shared" si="13"/>
        <v>0</v>
      </c>
      <c r="AI105" s="61">
        <f t="shared" si="13"/>
        <v>0</v>
      </c>
    </row>
    <row r="106" spans="3:243">
      <c r="C106" s="69"/>
      <c r="D106" s="47" t="s">
        <v>47</v>
      </c>
      <c r="J106" s="61">
        <f>J52</f>
        <v>0</v>
      </c>
      <c r="K106" s="61">
        <f t="shared" ref="K106:AI106" si="14">K52</f>
        <v>0</v>
      </c>
      <c r="L106" s="61">
        <f t="shared" si="14"/>
        <v>0</v>
      </c>
      <c r="M106" s="61">
        <f t="shared" si="14"/>
        <v>0</v>
      </c>
      <c r="N106" s="61">
        <f t="shared" si="14"/>
        <v>0</v>
      </c>
      <c r="O106" s="61">
        <f t="shared" si="14"/>
        <v>0</v>
      </c>
      <c r="P106" s="61">
        <f t="shared" si="14"/>
        <v>0</v>
      </c>
      <c r="Q106" s="61">
        <f t="shared" si="14"/>
        <v>0</v>
      </c>
      <c r="R106" s="61">
        <f t="shared" si="14"/>
        <v>0</v>
      </c>
      <c r="S106" s="61">
        <f t="shared" si="14"/>
        <v>0</v>
      </c>
      <c r="T106" s="61">
        <f t="shared" si="14"/>
        <v>0</v>
      </c>
      <c r="U106" s="61">
        <f t="shared" si="14"/>
        <v>0</v>
      </c>
      <c r="V106" s="61">
        <f t="shared" si="14"/>
        <v>0</v>
      </c>
      <c r="W106" s="61">
        <f t="shared" si="14"/>
        <v>0</v>
      </c>
      <c r="X106" s="61">
        <f t="shared" si="14"/>
        <v>0</v>
      </c>
      <c r="Y106" s="61">
        <f t="shared" si="14"/>
        <v>0</v>
      </c>
      <c r="Z106" s="61">
        <f t="shared" si="14"/>
        <v>0</v>
      </c>
      <c r="AA106" s="61">
        <f t="shared" si="14"/>
        <v>0</v>
      </c>
      <c r="AB106" s="61">
        <f t="shared" si="14"/>
        <v>0</v>
      </c>
      <c r="AC106" s="61">
        <f t="shared" si="14"/>
        <v>0</v>
      </c>
      <c r="AD106" s="61">
        <f t="shared" si="14"/>
        <v>0</v>
      </c>
      <c r="AE106" s="61">
        <f t="shared" si="14"/>
        <v>0</v>
      </c>
      <c r="AF106" s="61">
        <f t="shared" si="14"/>
        <v>0</v>
      </c>
      <c r="AG106" s="61">
        <f t="shared" si="14"/>
        <v>0</v>
      </c>
      <c r="AH106" s="61">
        <f t="shared" si="14"/>
        <v>0</v>
      </c>
      <c r="AI106" s="61">
        <f t="shared" si="14"/>
        <v>0</v>
      </c>
      <c r="AJ106" s="61"/>
      <c r="AK106" s="61"/>
      <c r="AL106" s="61"/>
      <c r="AM106" s="61"/>
      <c r="AN106" s="61"/>
      <c r="AO106" s="61"/>
      <c r="AP106" s="61"/>
      <c r="AQ106" s="61"/>
      <c r="AR106" s="61"/>
      <c r="AS106" s="61"/>
      <c r="AT106" s="61"/>
      <c r="AU106" s="61"/>
      <c r="AV106" s="61"/>
      <c r="AW106" s="61"/>
      <c r="AX106" s="61"/>
      <c r="AY106" s="61"/>
      <c r="AZ106" s="61"/>
      <c r="BA106" s="61"/>
      <c r="BB106" s="61"/>
      <c r="BC106" s="61"/>
      <c r="BD106" s="61"/>
      <c r="BE106" s="61"/>
      <c r="BF106" s="61"/>
      <c r="BG106" s="61"/>
      <c r="BH106" s="61"/>
      <c r="BI106" s="61"/>
      <c r="BJ106" s="61"/>
      <c r="BK106" s="61"/>
      <c r="BL106" s="61"/>
      <c r="BM106" s="61"/>
      <c r="BN106" s="61"/>
      <c r="BO106" s="61"/>
      <c r="BP106" s="61"/>
      <c r="BQ106" s="61"/>
      <c r="BR106" s="61"/>
      <c r="BS106" s="61"/>
      <c r="BT106" s="61"/>
      <c r="BU106" s="61"/>
      <c r="BV106" s="61"/>
      <c r="BW106" s="61"/>
      <c r="BX106" s="61"/>
      <c r="BY106" s="61"/>
      <c r="BZ106" s="61"/>
      <c r="CA106" s="61"/>
      <c r="CB106" s="61"/>
      <c r="CC106" s="61"/>
      <c r="CD106" s="61"/>
      <c r="CE106" s="61"/>
      <c r="CF106" s="61"/>
      <c r="CG106" s="61"/>
      <c r="CH106" s="61"/>
      <c r="CI106" s="61"/>
      <c r="CJ106" s="61"/>
      <c r="CK106" s="61"/>
      <c r="CL106" s="61"/>
      <c r="CM106" s="61"/>
      <c r="CN106" s="61"/>
      <c r="CO106" s="61"/>
      <c r="CP106" s="61"/>
      <c r="CQ106" s="61"/>
      <c r="CR106" s="61"/>
      <c r="CS106" s="61"/>
      <c r="CT106" s="61"/>
      <c r="CU106" s="61"/>
      <c r="CV106" s="61"/>
      <c r="CW106" s="61"/>
      <c r="CX106" s="61"/>
      <c r="CY106" s="61"/>
      <c r="CZ106" s="61"/>
      <c r="DA106" s="61"/>
      <c r="DB106" s="61"/>
      <c r="DC106" s="61"/>
      <c r="DD106" s="61"/>
      <c r="DE106" s="61"/>
      <c r="DF106" s="61"/>
      <c r="DG106" s="61"/>
      <c r="DH106" s="61"/>
      <c r="DI106" s="61"/>
      <c r="DJ106" s="61"/>
      <c r="DK106" s="61"/>
      <c r="DL106" s="61"/>
      <c r="DM106" s="61"/>
      <c r="DN106" s="61"/>
      <c r="DO106" s="61"/>
      <c r="DP106" s="61"/>
      <c r="DQ106" s="61"/>
      <c r="DR106" s="61"/>
      <c r="DS106" s="61"/>
      <c r="DT106" s="61"/>
      <c r="DU106" s="61"/>
      <c r="DV106" s="61"/>
      <c r="DW106" s="61"/>
      <c r="DX106" s="61"/>
      <c r="DY106" s="61"/>
      <c r="DZ106" s="61"/>
      <c r="EA106" s="61"/>
      <c r="EB106" s="61"/>
      <c r="EC106" s="61"/>
      <c r="ED106" s="61"/>
      <c r="EE106" s="61"/>
      <c r="EF106" s="61"/>
      <c r="EG106" s="61"/>
      <c r="EH106" s="61"/>
      <c r="EI106" s="61"/>
      <c r="EJ106" s="61"/>
      <c r="EK106" s="61"/>
      <c r="EL106" s="61"/>
      <c r="EM106" s="61"/>
      <c r="EN106" s="61"/>
      <c r="EO106" s="61"/>
      <c r="EP106" s="61"/>
      <c r="EQ106" s="61"/>
      <c r="ER106" s="61"/>
      <c r="ES106" s="61"/>
      <c r="ET106" s="61"/>
      <c r="EU106" s="61"/>
      <c r="EV106" s="61"/>
      <c r="EW106" s="61"/>
      <c r="EX106" s="61"/>
      <c r="EY106" s="61"/>
      <c r="EZ106" s="61"/>
      <c r="FA106" s="61"/>
      <c r="FB106" s="61"/>
      <c r="FC106" s="61"/>
      <c r="FD106" s="61"/>
      <c r="FE106" s="61"/>
      <c r="FF106" s="61"/>
      <c r="FG106" s="61"/>
      <c r="FH106" s="61"/>
      <c r="FI106" s="61"/>
      <c r="FJ106" s="61"/>
      <c r="FK106" s="61"/>
      <c r="FL106" s="61"/>
      <c r="FM106" s="61"/>
      <c r="FN106" s="61"/>
      <c r="FO106" s="61"/>
      <c r="FP106" s="61"/>
      <c r="FQ106" s="61"/>
      <c r="FR106" s="61"/>
      <c r="FS106" s="61"/>
      <c r="FT106" s="61"/>
      <c r="FU106" s="61"/>
      <c r="FV106" s="61"/>
      <c r="FW106" s="61"/>
      <c r="FX106" s="61"/>
      <c r="FY106" s="61"/>
      <c r="FZ106" s="61"/>
      <c r="GA106" s="61"/>
      <c r="GB106" s="61"/>
      <c r="GC106" s="61"/>
      <c r="GD106" s="61"/>
      <c r="GE106" s="61"/>
      <c r="GF106" s="61"/>
      <c r="GG106" s="61"/>
      <c r="GH106" s="61"/>
      <c r="GI106" s="61"/>
      <c r="GJ106" s="61"/>
      <c r="GK106" s="61"/>
      <c r="GL106" s="61"/>
      <c r="GM106" s="61"/>
      <c r="GN106" s="61"/>
      <c r="GO106" s="61"/>
      <c r="GP106" s="61"/>
      <c r="GQ106" s="61"/>
      <c r="GR106" s="61"/>
      <c r="GS106" s="61"/>
      <c r="GT106" s="61"/>
      <c r="GU106" s="61"/>
      <c r="GV106" s="61"/>
      <c r="GW106" s="61"/>
      <c r="GX106" s="61"/>
      <c r="GY106" s="61"/>
      <c r="GZ106" s="61"/>
      <c r="HA106" s="61"/>
      <c r="HB106" s="61"/>
      <c r="HC106" s="61"/>
      <c r="HD106" s="61"/>
      <c r="HE106" s="61"/>
      <c r="HF106" s="61"/>
      <c r="HG106" s="61"/>
      <c r="HH106" s="61"/>
      <c r="HI106" s="61"/>
      <c r="HJ106" s="61"/>
      <c r="HK106" s="61"/>
      <c r="HL106" s="61"/>
      <c r="HM106" s="61"/>
      <c r="HN106" s="61"/>
      <c r="HO106" s="61"/>
      <c r="HP106" s="61"/>
      <c r="HQ106" s="61"/>
      <c r="HR106" s="61"/>
      <c r="HS106" s="61"/>
      <c r="HT106" s="61"/>
      <c r="HU106" s="61"/>
      <c r="HV106" s="61"/>
      <c r="HW106" s="61"/>
      <c r="HX106" s="61"/>
      <c r="HY106" s="61"/>
      <c r="HZ106" s="61"/>
      <c r="IA106" s="61"/>
      <c r="IB106" s="61"/>
      <c r="IC106" s="61"/>
      <c r="ID106" s="61"/>
      <c r="IE106" s="61"/>
      <c r="IF106" s="61"/>
      <c r="IG106" s="61"/>
      <c r="IH106" s="61"/>
      <c r="II106" s="61"/>
    </row>
    <row r="107" spans="3:243">
      <c r="C107" s="69"/>
      <c r="D107" s="47" t="s">
        <v>16</v>
      </c>
      <c r="J107" s="61">
        <f>J50</f>
        <v>0</v>
      </c>
      <c r="K107" s="61">
        <f t="shared" ref="K107:AI107" si="15">K50</f>
        <v>0</v>
      </c>
      <c r="L107" s="61">
        <f t="shared" si="15"/>
        <v>0</v>
      </c>
      <c r="M107" s="61">
        <f t="shared" si="15"/>
        <v>0</v>
      </c>
      <c r="N107" s="61">
        <f t="shared" si="15"/>
        <v>0</v>
      </c>
      <c r="O107" s="61">
        <f t="shared" si="15"/>
        <v>0</v>
      </c>
      <c r="P107" s="61">
        <f t="shared" si="15"/>
        <v>0</v>
      </c>
      <c r="Q107" s="61">
        <f t="shared" si="15"/>
        <v>0</v>
      </c>
      <c r="R107" s="61">
        <f t="shared" si="15"/>
        <v>0</v>
      </c>
      <c r="S107" s="61">
        <f t="shared" si="15"/>
        <v>0</v>
      </c>
      <c r="T107" s="61">
        <f t="shared" si="15"/>
        <v>0</v>
      </c>
      <c r="U107" s="61">
        <f t="shared" si="15"/>
        <v>0</v>
      </c>
      <c r="V107" s="61">
        <f t="shared" si="15"/>
        <v>0</v>
      </c>
      <c r="W107" s="61">
        <f t="shared" si="15"/>
        <v>0</v>
      </c>
      <c r="X107" s="61">
        <f t="shared" si="15"/>
        <v>0</v>
      </c>
      <c r="Y107" s="61">
        <f t="shared" si="15"/>
        <v>0</v>
      </c>
      <c r="Z107" s="61">
        <f t="shared" si="15"/>
        <v>0</v>
      </c>
      <c r="AA107" s="61">
        <f t="shared" si="15"/>
        <v>0</v>
      </c>
      <c r="AB107" s="61">
        <f t="shared" si="15"/>
        <v>0</v>
      </c>
      <c r="AC107" s="61">
        <f t="shared" si="15"/>
        <v>0</v>
      </c>
      <c r="AD107" s="61">
        <f t="shared" si="15"/>
        <v>0</v>
      </c>
      <c r="AE107" s="61">
        <f t="shared" si="15"/>
        <v>0</v>
      </c>
      <c r="AF107" s="61">
        <f t="shared" si="15"/>
        <v>0</v>
      </c>
      <c r="AG107" s="61">
        <f t="shared" si="15"/>
        <v>0</v>
      </c>
      <c r="AH107" s="61">
        <f t="shared" si="15"/>
        <v>0</v>
      </c>
      <c r="AI107" s="61">
        <f t="shared" si="15"/>
        <v>0</v>
      </c>
      <c r="AJ107" s="61"/>
      <c r="AK107" s="61"/>
      <c r="AL107" s="61"/>
      <c r="AM107" s="61"/>
      <c r="AN107" s="61"/>
      <c r="AO107" s="61"/>
      <c r="AP107" s="61"/>
      <c r="AQ107" s="61"/>
      <c r="AR107" s="61"/>
      <c r="AS107" s="61"/>
      <c r="AT107" s="61"/>
      <c r="AU107" s="61"/>
      <c r="AV107" s="61"/>
      <c r="AW107" s="61"/>
      <c r="AX107" s="61"/>
      <c r="AY107" s="61"/>
      <c r="AZ107" s="61"/>
      <c r="BA107" s="61"/>
      <c r="BB107" s="61"/>
      <c r="BC107" s="61"/>
      <c r="BD107" s="61"/>
      <c r="BE107" s="61"/>
      <c r="BF107" s="61"/>
      <c r="BG107" s="61"/>
      <c r="BH107" s="61"/>
      <c r="BI107" s="61"/>
      <c r="BJ107" s="61"/>
      <c r="BK107" s="61"/>
      <c r="BL107" s="61"/>
      <c r="BM107" s="61"/>
      <c r="BN107" s="61"/>
      <c r="BO107" s="61"/>
      <c r="BP107" s="61"/>
      <c r="BQ107" s="61"/>
      <c r="BR107" s="61"/>
      <c r="BS107" s="61"/>
      <c r="BT107" s="61"/>
      <c r="BU107" s="61"/>
      <c r="BV107" s="61"/>
      <c r="BW107" s="61"/>
      <c r="BX107" s="61"/>
      <c r="BY107" s="61"/>
      <c r="BZ107" s="61"/>
      <c r="CA107" s="61"/>
      <c r="CB107" s="61"/>
      <c r="CC107" s="61"/>
      <c r="CD107" s="61"/>
      <c r="CE107" s="61"/>
      <c r="CF107" s="61"/>
      <c r="CG107" s="61"/>
      <c r="CH107" s="61"/>
      <c r="CI107" s="61"/>
      <c r="CJ107" s="61"/>
      <c r="CK107" s="61"/>
      <c r="CL107" s="61"/>
      <c r="CM107" s="61"/>
      <c r="CN107" s="61"/>
      <c r="CO107" s="61"/>
      <c r="CP107" s="61"/>
      <c r="CQ107" s="61"/>
      <c r="CR107" s="61"/>
      <c r="CS107" s="61"/>
      <c r="CT107" s="61"/>
      <c r="CU107" s="61"/>
      <c r="CV107" s="61"/>
      <c r="CW107" s="61"/>
      <c r="CX107" s="61"/>
      <c r="CY107" s="61"/>
      <c r="CZ107" s="61"/>
      <c r="DA107" s="61"/>
      <c r="DB107" s="61"/>
      <c r="DC107" s="61"/>
      <c r="DD107" s="61"/>
      <c r="DE107" s="61"/>
      <c r="DF107" s="61"/>
      <c r="DG107" s="61"/>
      <c r="DH107" s="61"/>
      <c r="DI107" s="61"/>
      <c r="DJ107" s="61"/>
      <c r="DK107" s="61"/>
      <c r="DL107" s="61"/>
      <c r="DM107" s="61"/>
      <c r="DN107" s="61"/>
      <c r="DO107" s="61"/>
      <c r="DP107" s="61"/>
      <c r="DQ107" s="61"/>
      <c r="DR107" s="61"/>
      <c r="DS107" s="61"/>
      <c r="DT107" s="61"/>
      <c r="DU107" s="61"/>
      <c r="DV107" s="61"/>
      <c r="DW107" s="61"/>
      <c r="DX107" s="61"/>
      <c r="DY107" s="61"/>
      <c r="DZ107" s="61"/>
      <c r="EA107" s="61"/>
      <c r="EB107" s="61"/>
      <c r="EC107" s="61"/>
      <c r="ED107" s="61"/>
      <c r="EE107" s="61"/>
      <c r="EF107" s="61"/>
      <c r="EG107" s="61"/>
      <c r="EH107" s="61"/>
      <c r="EI107" s="61"/>
      <c r="EJ107" s="61"/>
      <c r="EK107" s="61"/>
      <c r="EL107" s="61"/>
      <c r="EM107" s="61"/>
      <c r="EN107" s="61"/>
      <c r="EO107" s="61"/>
      <c r="EP107" s="61"/>
      <c r="EQ107" s="61"/>
      <c r="ER107" s="61"/>
      <c r="ES107" s="61"/>
      <c r="ET107" s="61"/>
      <c r="EU107" s="61"/>
      <c r="EV107" s="61"/>
      <c r="EW107" s="61"/>
      <c r="EX107" s="61"/>
      <c r="EY107" s="61"/>
      <c r="EZ107" s="61"/>
      <c r="FA107" s="61"/>
      <c r="FB107" s="61"/>
      <c r="FC107" s="61"/>
      <c r="FD107" s="61"/>
      <c r="FE107" s="61"/>
      <c r="FF107" s="61"/>
      <c r="FG107" s="61"/>
      <c r="FH107" s="61"/>
      <c r="FI107" s="61"/>
      <c r="FJ107" s="61"/>
      <c r="FK107" s="61"/>
      <c r="FL107" s="61"/>
      <c r="FM107" s="61"/>
      <c r="FN107" s="61"/>
      <c r="FO107" s="61"/>
      <c r="FP107" s="61"/>
      <c r="FQ107" s="61"/>
      <c r="FR107" s="61"/>
      <c r="FS107" s="61"/>
      <c r="FT107" s="61"/>
      <c r="FU107" s="61"/>
      <c r="FV107" s="61"/>
      <c r="FW107" s="61"/>
      <c r="FX107" s="61"/>
      <c r="FY107" s="61"/>
      <c r="FZ107" s="61"/>
      <c r="GA107" s="61"/>
      <c r="GB107" s="61"/>
      <c r="GC107" s="61"/>
      <c r="GD107" s="61"/>
      <c r="GE107" s="61"/>
      <c r="GF107" s="61"/>
      <c r="GG107" s="61"/>
      <c r="GH107" s="61"/>
      <c r="GI107" s="61"/>
      <c r="GJ107" s="61"/>
      <c r="GK107" s="61"/>
      <c r="GL107" s="61"/>
      <c r="GM107" s="61"/>
      <c r="GN107" s="61"/>
      <c r="GO107" s="61"/>
      <c r="GP107" s="61"/>
      <c r="GQ107" s="61"/>
      <c r="GR107" s="61"/>
      <c r="GS107" s="61"/>
      <c r="GT107" s="61"/>
      <c r="GU107" s="61"/>
      <c r="GV107" s="61"/>
      <c r="GW107" s="61"/>
      <c r="GX107" s="61"/>
      <c r="GY107" s="61"/>
      <c r="GZ107" s="61"/>
      <c r="HA107" s="61"/>
      <c r="HB107" s="61"/>
      <c r="HC107" s="61"/>
      <c r="HD107" s="61"/>
      <c r="HE107" s="61"/>
      <c r="HF107" s="61"/>
      <c r="HG107" s="61"/>
      <c r="HH107" s="61"/>
      <c r="HI107" s="61"/>
      <c r="HJ107" s="61"/>
      <c r="HK107" s="61"/>
      <c r="HL107" s="61"/>
      <c r="HM107" s="61"/>
      <c r="HN107" s="61"/>
      <c r="HO107" s="61"/>
      <c r="HP107" s="61"/>
      <c r="HQ107" s="61"/>
      <c r="HR107" s="61"/>
      <c r="HS107" s="61"/>
      <c r="HT107" s="61"/>
      <c r="HU107" s="61"/>
      <c r="HV107" s="61"/>
      <c r="HW107" s="61"/>
      <c r="HX107" s="61"/>
      <c r="HY107" s="61"/>
      <c r="HZ107" s="61"/>
      <c r="IA107" s="61"/>
      <c r="IB107" s="61"/>
      <c r="IC107" s="61"/>
      <c r="ID107" s="61"/>
      <c r="IE107" s="61"/>
      <c r="IF107" s="61"/>
      <c r="IG107" s="61"/>
      <c r="IH107" s="61"/>
      <c r="II107" s="61"/>
    </row>
    <row r="108" spans="3:243">
      <c r="C108" s="69"/>
      <c r="D108" s="47" t="s">
        <v>46</v>
      </c>
      <c r="J108" s="61">
        <f>J51</f>
        <v>0</v>
      </c>
      <c r="K108" s="61">
        <f t="shared" ref="K108:AI108" si="16">K51</f>
        <v>0</v>
      </c>
      <c r="L108" s="61">
        <f t="shared" si="16"/>
        <v>0</v>
      </c>
      <c r="M108" s="61">
        <f t="shared" si="16"/>
        <v>0</v>
      </c>
      <c r="N108" s="61">
        <f t="shared" si="16"/>
        <v>0</v>
      </c>
      <c r="O108" s="61">
        <f t="shared" si="16"/>
        <v>0</v>
      </c>
      <c r="P108" s="61">
        <f t="shared" si="16"/>
        <v>0</v>
      </c>
      <c r="Q108" s="61">
        <f t="shared" si="16"/>
        <v>0</v>
      </c>
      <c r="R108" s="61">
        <f t="shared" si="16"/>
        <v>0</v>
      </c>
      <c r="S108" s="61">
        <f t="shared" si="16"/>
        <v>0</v>
      </c>
      <c r="T108" s="61">
        <f t="shared" si="16"/>
        <v>0</v>
      </c>
      <c r="U108" s="61">
        <f t="shared" si="16"/>
        <v>0</v>
      </c>
      <c r="V108" s="61">
        <f t="shared" si="16"/>
        <v>0</v>
      </c>
      <c r="W108" s="61">
        <f t="shared" si="16"/>
        <v>0</v>
      </c>
      <c r="X108" s="61">
        <f t="shared" si="16"/>
        <v>0</v>
      </c>
      <c r="Y108" s="61">
        <f t="shared" si="16"/>
        <v>0</v>
      </c>
      <c r="Z108" s="61">
        <f t="shared" si="16"/>
        <v>0</v>
      </c>
      <c r="AA108" s="61">
        <f t="shared" si="16"/>
        <v>0</v>
      </c>
      <c r="AB108" s="61">
        <f t="shared" si="16"/>
        <v>0</v>
      </c>
      <c r="AC108" s="61">
        <f t="shared" si="16"/>
        <v>0</v>
      </c>
      <c r="AD108" s="61">
        <f t="shared" si="16"/>
        <v>0</v>
      </c>
      <c r="AE108" s="61">
        <f t="shared" si="16"/>
        <v>0</v>
      </c>
      <c r="AF108" s="61">
        <f t="shared" si="16"/>
        <v>0</v>
      </c>
      <c r="AG108" s="61">
        <f t="shared" si="16"/>
        <v>0</v>
      </c>
      <c r="AH108" s="61">
        <f t="shared" si="16"/>
        <v>0</v>
      </c>
      <c r="AI108" s="61">
        <f t="shared" si="16"/>
        <v>0</v>
      </c>
      <c r="AJ108" s="61"/>
      <c r="AK108" s="61"/>
      <c r="AL108" s="61"/>
      <c r="AM108" s="61"/>
      <c r="AN108" s="61"/>
      <c r="AO108" s="61"/>
      <c r="AP108" s="61"/>
      <c r="AQ108" s="61"/>
      <c r="AR108" s="61"/>
      <c r="AS108" s="61"/>
      <c r="AT108" s="61"/>
      <c r="AU108" s="61"/>
      <c r="AV108" s="61"/>
      <c r="AW108" s="61"/>
      <c r="AX108" s="61"/>
      <c r="AY108" s="61"/>
      <c r="AZ108" s="61"/>
      <c r="BA108" s="61"/>
      <c r="BB108" s="61"/>
      <c r="BC108" s="61"/>
      <c r="BD108" s="61"/>
      <c r="BE108" s="61"/>
      <c r="BF108" s="61"/>
      <c r="BG108" s="61"/>
      <c r="BH108" s="61"/>
      <c r="BI108" s="61"/>
      <c r="BJ108" s="61"/>
      <c r="BK108" s="61"/>
      <c r="BL108" s="61"/>
      <c r="BM108" s="61"/>
      <c r="BN108" s="61"/>
      <c r="BO108" s="61"/>
      <c r="BP108" s="61"/>
      <c r="BQ108" s="61"/>
      <c r="BR108" s="61"/>
      <c r="BS108" s="61"/>
      <c r="BT108" s="61"/>
      <c r="BU108" s="61"/>
      <c r="BV108" s="61"/>
      <c r="BW108" s="61"/>
      <c r="BX108" s="61"/>
      <c r="BY108" s="61"/>
      <c r="BZ108" s="61"/>
      <c r="CA108" s="61"/>
      <c r="CB108" s="61"/>
      <c r="CC108" s="61"/>
      <c r="CD108" s="61"/>
      <c r="CE108" s="61"/>
      <c r="CF108" s="61"/>
      <c r="CG108" s="61"/>
      <c r="CH108" s="61"/>
      <c r="CI108" s="61"/>
      <c r="CJ108" s="61"/>
      <c r="CK108" s="61"/>
      <c r="CL108" s="61"/>
      <c r="CM108" s="61"/>
      <c r="CN108" s="61"/>
      <c r="CO108" s="61"/>
      <c r="CP108" s="61"/>
      <c r="CQ108" s="61"/>
      <c r="CR108" s="61"/>
      <c r="CS108" s="61"/>
      <c r="CT108" s="61"/>
      <c r="CU108" s="61"/>
      <c r="CV108" s="61"/>
      <c r="CW108" s="61"/>
      <c r="CX108" s="61"/>
      <c r="CY108" s="61"/>
      <c r="CZ108" s="61"/>
      <c r="DA108" s="61"/>
      <c r="DB108" s="61"/>
      <c r="DC108" s="61"/>
      <c r="DD108" s="61"/>
      <c r="DE108" s="61"/>
      <c r="DF108" s="61"/>
      <c r="DG108" s="61"/>
      <c r="DH108" s="61"/>
      <c r="DI108" s="61"/>
      <c r="DJ108" s="61"/>
      <c r="DK108" s="61"/>
      <c r="DL108" s="61"/>
      <c r="DM108" s="61"/>
      <c r="DN108" s="61"/>
      <c r="DO108" s="61"/>
      <c r="DP108" s="61"/>
      <c r="DQ108" s="61"/>
      <c r="DR108" s="61"/>
      <c r="DS108" s="61"/>
      <c r="DT108" s="61"/>
      <c r="DU108" s="61"/>
      <c r="DV108" s="61"/>
      <c r="DW108" s="61"/>
      <c r="DX108" s="61"/>
      <c r="DY108" s="61"/>
      <c r="DZ108" s="61"/>
      <c r="EA108" s="61"/>
      <c r="EB108" s="61"/>
      <c r="EC108" s="61"/>
      <c r="ED108" s="61"/>
      <c r="EE108" s="61"/>
      <c r="EF108" s="61"/>
      <c r="EG108" s="61"/>
      <c r="EH108" s="61"/>
      <c r="EI108" s="61"/>
      <c r="EJ108" s="61"/>
      <c r="EK108" s="61"/>
      <c r="EL108" s="61"/>
      <c r="EM108" s="61"/>
      <c r="EN108" s="61"/>
      <c r="EO108" s="61"/>
      <c r="EP108" s="61"/>
      <c r="EQ108" s="61"/>
      <c r="ER108" s="61"/>
      <c r="ES108" s="61"/>
      <c r="ET108" s="61"/>
      <c r="EU108" s="61"/>
      <c r="EV108" s="61"/>
      <c r="EW108" s="61"/>
      <c r="EX108" s="61"/>
      <c r="EY108" s="61"/>
      <c r="EZ108" s="61"/>
      <c r="FA108" s="61"/>
      <c r="FB108" s="61"/>
      <c r="FC108" s="61"/>
      <c r="FD108" s="61"/>
      <c r="FE108" s="61"/>
      <c r="FF108" s="61"/>
      <c r="FG108" s="61"/>
      <c r="FH108" s="61"/>
      <c r="FI108" s="61"/>
      <c r="FJ108" s="61"/>
      <c r="FK108" s="61"/>
      <c r="FL108" s="61"/>
      <c r="FM108" s="61"/>
      <c r="FN108" s="61"/>
      <c r="FO108" s="61"/>
      <c r="FP108" s="61"/>
      <c r="FQ108" s="61"/>
      <c r="FR108" s="61"/>
      <c r="FS108" s="61"/>
      <c r="FT108" s="61"/>
      <c r="FU108" s="61"/>
      <c r="FV108" s="61"/>
      <c r="FW108" s="61"/>
      <c r="FX108" s="61"/>
      <c r="FY108" s="61"/>
      <c r="FZ108" s="61"/>
      <c r="GA108" s="61"/>
      <c r="GB108" s="61"/>
      <c r="GC108" s="61"/>
      <c r="GD108" s="61"/>
      <c r="GE108" s="61"/>
      <c r="GF108" s="61"/>
      <c r="GG108" s="61"/>
      <c r="GH108" s="61"/>
      <c r="GI108" s="61"/>
      <c r="GJ108" s="61"/>
      <c r="GK108" s="61"/>
      <c r="GL108" s="61"/>
      <c r="GM108" s="61"/>
      <c r="GN108" s="61"/>
      <c r="GO108" s="61"/>
      <c r="GP108" s="61"/>
      <c r="GQ108" s="61"/>
      <c r="GR108" s="61"/>
      <c r="GS108" s="61"/>
      <c r="GT108" s="61"/>
      <c r="GU108" s="61"/>
      <c r="GV108" s="61"/>
      <c r="GW108" s="61"/>
      <c r="GX108" s="61"/>
      <c r="GY108" s="61"/>
      <c r="GZ108" s="61"/>
      <c r="HA108" s="61"/>
      <c r="HB108" s="61"/>
      <c r="HC108" s="61"/>
      <c r="HD108" s="61"/>
      <c r="HE108" s="61"/>
      <c r="HF108" s="61"/>
      <c r="HG108" s="61"/>
      <c r="HH108" s="61"/>
      <c r="HI108" s="61"/>
      <c r="HJ108" s="61"/>
      <c r="HK108" s="61"/>
      <c r="HL108" s="61"/>
      <c r="HM108" s="61"/>
      <c r="HN108" s="61"/>
      <c r="HO108" s="61"/>
      <c r="HP108" s="61"/>
      <c r="HQ108" s="61"/>
      <c r="HR108" s="61"/>
      <c r="HS108" s="61"/>
      <c r="HT108" s="61"/>
      <c r="HU108" s="61"/>
      <c r="HV108" s="61"/>
      <c r="HW108" s="61"/>
      <c r="HX108" s="61"/>
      <c r="HY108" s="61"/>
      <c r="HZ108" s="61"/>
      <c r="IA108" s="61"/>
      <c r="IB108" s="61"/>
      <c r="IC108" s="61"/>
      <c r="ID108" s="61"/>
      <c r="IE108" s="61"/>
      <c r="IF108" s="61"/>
      <c r="IG108" s="61"/>
      <c r="IH108" s="61"/>
      <c r="II108" s="61"/>
    </row>
    <row r="109" spans="3:243">
      <c r="C109" s="69"/>
      <c r="D109" s="70" t="s">
        <v>50</v>
      </c>
      <c r="I109" s="47" t="s">
        <v>51</v>
      </c>
    </row>
    <row r="110" spans="3:243">
      <c r="C110" s="71"/>
      <c r="D110" s="47" t="s">
        <v>41</v>
      </c>
      <c r="J110" s="61">
        <f t="shared" ref="J110:AI110" si="17">J55</f>
        <v>0</v>
      </c>
      <c r="K110" s="61">
        <f t="shared" si="17"/>
        <v>0</v>
      </c>
      <c r="L110" s="61">
        <f t="shared" si="17"/>
        <v>0</v>
      </c>
      <c r="M110" s="61">
        <f t="shared" si="17"/>
        <v>0</v>
      </c>
      <c r="N110" s="61">
        <f t="shared" si="17"/>
        <v>0</v>
      </c>
      <c r="O110" s="61">
        <f t="shared" si="17"/>
        <v>0</v>
      </c>
      <c r="P110" s="61">
        <f t="shared" si="17"/>
        <v>0</v>
      </c>
      <c r="Q110" s="61">
        <f t="shared" si="17"/>
        <v>0</v>
      </c>
      <c r="R110" s="61">
        <f t="shared" si="17"/>
        <v>0</v>
      </c>
      <c r="S110" s="61">
        <f t="shared" si="17"/>
        <v>0</v>
      </c>
      <c r="T110" s="61">
        <f t="shared" si="17"/>
        <v>0</v>
      </c>
      <c r="U110" s="61">
        <f t="shared" si="17"/>
        <v>0</v>
      </c>
      <c r="V110" s="61">
        <f t="shared" si="17"/>
        <v>0</v>
      </c>
      <c r="W110" s="61">
        <f t="shared" si="17"/>
        <v>0</v>
      </c>
      <c r="X110" s="61">
        <f t="shared" si="17"/>
        <v>0</v>
      </c>
      <c r="Y110" s="61">
        <f t="shared" si="17"/>
        <v>0</v>
      </c>
      <c r="Z110" s="61">
        <f t="shared" si="17"/>
        <v>0</v>
      </c>
      <c r="AA110" s="61">
        <f t="shared" si="17"/>
        <v>0</v>
      </c>
      <c r="AB110" s="61">
        <f t="shared" si="17"/>
        <v>0</v>
      </c>
      <c r="AC110" s="61">
        <f t="shared" si="17"/>
        <v>0</v>
      </c>
      <c r="AD110" s="61">
        <f t="shared" si="17"/>
        <v>0</v>
      </c>
      <c r="AE110" s="61">
        <f t="shared" si="17"/>
        <v>0</v>
      </c>
      <c r="AF110" s="61">
        <f t="shared" si="17"/>
        <v>0</v>
      </c>
      <c r="AG110" s="61">
        <f t="shared" si="17"/>
        <v>0</v>
      </c>
      <c r="AH110" s="61">
        <f t="shared" si="17"/>
        <v>0</v>
      </c>
      <c r="AI110" s="61">
        <f t="shared" si="17"/>
        <v>0</v>
      </c>
      <c r="AJ110" s="61"/>
    </row>
    <row r="111" spans="3:243">
      <c r="C111" s="69"/>
      <c r="D111" s="47" t="s">
        <v>47</v>
      </c>
      <c r="J111" s="61">
        <f>J100</f>
        <v>0</v>
      </c>
      <c r="K111" s="61">
        <f t="shared" ref="K111:AI111" si="18">K100</f>
        <v>0</v>
      </c>
      <c r="L111" s="61">
        <f t="shared" si="18"/>
        <v>0</v>
      </c>
      <c r="M111" s="61">
        <f t="shared" si="18"/>
        <v>0</v>
      </c>
      <c r="N111" s="61">
        <f t="shared" si="18"/>
        <v>0</v>
      </c>
      <c r="O111" s="61">
        <f t="shared" si="18"/>
        <v>0</v>
      </c>
      <c r="P111" s="61">
        <f t="shared" si="18"/>
        <v>0</v>
      </c>
      <c r="Q111" s="61">
        <f t="shared" si="18"/>
        <v>0</v>
      </c>
      <c r="R111" s="61">
        <f t="shared" si="18"/>
        <v>0</v>
      </c>
      <c r="S111" s="61">
        <f t="shared" si="18"/>
        <v>0</v>
      </c>
      <c r="T111" s="61">
        <f t="shared" si="18"/>
        <v>0</v>
      </c>
      <c r="U111" s="61">
        <f t="shared" si="18"/>
        <v>0</v>
      </c>
      <c r="V111" s="61">
        <f t="shared" si="18"/>
        <v>0</v>
      </c>
      <c r="W111" s="61">
        <f t="shared" si="18"/>
        <v>0</v>
      </c>
      <c r="X111" s="61">
        <f t="shared" si="18"/>
        <v>0</v>
      </c>
      <c r="Y111" s="61">
        <f t="shared" si="18"/>
        <v>0</v>
      </c>
      <c r="Z111" s="61">
        <f t="shared" si="18"/>
        <v>0</v>
      </c>
      <c r="AA111" s="61">
        <f t="shared" si="18"/>
        <v>0</v>
      </c>
      <c r="AB111" s="61">
        <f t="shared" si="18"/>
        <v>0</v>
      </c>
      <c r="AC111" s="61">
        <f t="shared" si="18"/>
        <v>0</v>
      </c>
      <c r="AD111" s="61">
        <f t="shared" si="18"/>
        <v>0</v>
      </c>
      <c r="AE111" s="61">
        <f t="shared" si="18"/>
        <v>0</v>
      </c>
      <c r="AF111" s="61">
        <f t="shared" si="18"/>
        <v>0</v>
      </c>
      <c r="AG111" s="61">
        <f t="shared" si="18"/>
        <v>0</v>
      </c>
      <c r="AH111" s="61">
        <f t="shared" si="18"/>
        <v>0</v>
      </c>
      <c r="AI111" s="61">
        <f t="shared" si="18"/>
        <v>0</v>
      </c>
      <c r="AJ111" s="61"/>
      <c r="AK111" s="61"/>
      <c r="AL111" s="61"/>
      <c r="AM111" s="61"/>
      <c r="AN111" s="61"/>
      <c r="AO111" s="61"/>
      <c r="AP111" s="61"/>
      <c r="AQ111" s="61"/>
      <c r="AR111" s="61"/>
      <c r="AS111" s="61"/>
      <c r="AT111" s="61"/>
      <c r="AU111" s="61"/>
      <c r="AV111" s="61"/>
      <c r="AW111" s="61"/>
      <c r="AX111" s="61"/>
      <c r="AY111" s="61"/>
      <c r="AZ111" s="61"/>
      <c r="BA111" s="61"/>
      <c r="BB111" s="61"/>
      <c r="BC111" s="61"/>
      <c r="BD111" s="61"/>
      <c r="BE111" s="61"/>
      <c r="BF111" s="61"/>
      <c r="BG111" s="61"/>
      <c r="BH111" s="61"/>
      <c r="BI111" s="61"/>
      <c r="BJ111" s="61"/>
      <c r="BK111" s="61"/>
      <c r="BL111" s="61"/>
      <c r="BM111" s="61"/>
      <c r="BN111" s="61"/>
      <c r="BO111" s="61"/>
      <c r="BP111" s="61"/>
      <c r="BQ111" s="61"/>
      <c r="BR111" s="61"/>
      <c r="BS111" s="61"/>
      <c r="BT111" s="61"/>
      <c r="BU111" s="61"/>
      <c r="BV111" s="61"/>
      <c r="BW111" s="61"/>
      <c r="BX111" s="61"/>
      <c r="BY111" s="61"/>
      <c r="BZ111" s="61"/>
      <c r="CA111" s="61"/>
      <c r="CB111" s="61"/>
      <c r="CC111" s="61"/>
      <c r="CD111" s="61"/>
      <c r="CE111" s="61"/>
      <c r="CF111" s="61"/>
      <c r="CG111" s="61"/>
      <c r="CH111" s="61"/>
      <c r="CI111" s="61"/>
      <c r="CJ111" s="61"/>
      <c r="CK111" s="61"/>
      <c r="CL111" s="61"/>
      <c r="CM111" s="61"/>
      <c r="CN111" s="61"/>
      <c r="CO111" s="61"/>
      <c r="CP111" s="61"/>
      <c r="CQ111" s="61"/>
      <c r="CR111" s="61"/>
      <c r="CS111" s="61"/>
      <c r="CT111" s="61"/>
      <c r="CU111" s="61"/>
      <c r="CV111" s="61"/>
      <c r="CW111" s="61"/>
      <c r="CX111" s="61"/>
      <c r="CY111" s="61"/>
      <c r="CZ111" s="61"/>
      <c r="DA111" s="61"/>
      <c r="DB111" s="61"/>
      <c r="DC111" s="61"/>
      <c r="DD111" s="61"/>
      <c r="DE111" s="61"/>
      <c r="DF111" s="61"/>
      <c r="DG111" s="61"/>
      <c r="DH111" s="61"/>
      <c r="DI111" s="61"/>
      <c r="DJ111" s="61"/>
      <c r="DK111" s="61"/>
      <c r="DL111" s="61"/>
      <c r="DM111" s="61"/>
      <c r="DN111" s="61"/>
      <c r="DO111" s="61"/>
      <c r="DP111" s="61"/>
      <c r="DQ111" s="61"/>
      <c r="DR111" s="61"/>
      <c r="DS111" s="61"/>
      <c r="DT111" s="61"/>
      <c r="DU111" s="61"/>
      <c r="DV111" s="61"/>
      <c r="DW111" s="61"/>
      <c r="DX111" s="61"/>
      <c r="DY111" s="61"/>
      <c r="DZ111" s="61"/>
      <c r="EA111" s="61"/>
      <c r="EB111" s="61"/>
      <c r="EC111" s="61"/>
      <c r="ED111" s="61"/>
      <c r="EE111" s="61"/>
      <c r="EF111" s="61"/>
      <c r="EG111" s="61"/>
      <c r="EH111" s="61"/>
      <c r="EI111" s="61"/>
      <c r="EJ111" s="61"/>
      <c r="EK111" s="61"/>
      <c r="EL111" s="61"/>
      <c r="EM111" s="61"/>
      <c r="EN111" s="61"/>
      <c r="EO111" s="61"/>
      <c r="EP111" s="61"/>
      <c r="EQ111" s="61"/>
      <c r="ER111" s="61"/>
      <c r="ES111" s="61"/>
      <c r="ET111" s="61"/>
      <c r="EU111" s="61"/>
      <c r="EV111" s="61"/>
      <c r="EW111" s="61"/>
      <c r="EX111" s="61"/>
      <c r="EY111" s="61"/>
      <c r="EZ111" s="61"/>
      <c r="FA111" s="61"/>
      <c r="FB111" s="61"/>
      <c r="FC111" s="61"/>
      <c r="FD111" s="61"/>
      <c r="FE111" s="61"/>
      <c r="FF111" s="61"/>
      <c r="FG111" s="61"/>
      <c r="FH111" s="61"/>
      <c r="FI111" s="61"/>
      <c r="FJ111" s="61"/>
      <c r="FK111" s="61"/>
      <c r="FL111" s="61"/>
      <c r="FM111" s="61"/>
      <c r="FN111" s="61"/>
      <c r="FO111" s="61"/>
      <c r="FP111" s="61"/>
      <c r="FQ111" s="61"/>
      <c r="FR111" s="61"/>
      <c r="FS111" s="61"/>
      <c r="FT111" s="61"/>
      <c r="FU111" s="61"/>
      <c r="FV111" s="61"/>
      <c r="FW111" s="61"/>
      <c r="FX111" s="61"/>
      <c r="FY111" s="61"/>
      <c r="FZ111" s="61"/>
      <c r="GA111" s="61"/>
      <c r="GB111" s="61"/>
      <c r="GC111" s="61"/>
      <c r="GD111" s="61"/>
      <c r="GE111" s="61"/>
      <c r="GF111" s="61"/>
      <c r="GG111" s="61"/>
      <c r="GH111" s="61"/>
      <c r="GI111" s="61"/>
      <c r="GJ111" s="61"/>
      <c r="GK111" s="61"/>
      <c r="GL111" s="61"/>
      <c r="GM111" s="61"/>
      <c r="GN111" s="61"/>
      <c r="GO111" s="61"/>
      <c r="GP111" s="61"/>
      <c r="GQ111" s="61"/>
      <c r="GR111" s="61"/>
      <c r="GS111" s="61"/>
      <c r="GT111" s="61"/>
      <c r="GU111" s="61"/>
      <c r="GV111" s="61"/>
      <c r="GW111" s="61"/>
      <c r="GX111" s="61"/>
      <c r="GY111" s="61"/>
      <c r="GZ111" s="61"/>
      <c r="HA111" s="61"/>
      <c r="HB111" s="61"/>
      <c r="HC111" s="61"/>
      <c r="HD111" s="61"/>
      <c r="HE111" s="61"/>
      <c r="HF111" s="61"/>
      <c r="HG111" s="61"/>
      <c r="HH111" s="61"/>
      <c r="HI111" s="61"/>
      <c r="HJ111" s="61"/>
      <c r="HK111" s="61"/>
      <c r="HL111" s="61"/>
      <c r="HM111" s="61"/>
      <c r="HN111" s="61"/>
      <c r="HO111" s="61"/>
      <c r="HP111" s="61"/>
      <c r="HQ111" s="61"/>
      <c r="HR111" s="61"/>
      <c r="HS111" s="61"/>
      <c r="HT111" s="61"/>
      <c r="HU111" s="61"/>
      <c r="HV111" s="61"/>
      <c r="HW111" s="61"/>
      <c r="HX111" s="61"/>
      <c r="HY111" s="61"/>
      <c r="HZ111" s="61"/>
      <c r="IA111" s="61"/>
      <c r="IB111" s="61"/>
      <c r="IC111" s="61"/>
      <c r="ID111" s="61"/>
      <c r="IE111" s="61"/>
      <c r="IF111" s="61"/>
      <c r="IG111" s="61"/>
      <c r="IH111" s="61"/>
      <c r="II111" s="61"/>
    </row>
    <row r="112" spans="3:243">
      <c r="C112" s="69"/>
      <c r="D112" s="47" t="s">
        <v>16</v>
      </c>
      <c r="J112" s="61">
        <f>J98</f>
        <v>0</v>
      </c>
      <c r="K112" s="61">
        <f t="shared" ref="K112:AI112" si="19">K98</f>
        <v>0</v>
      </c>
      <c r="L112" s="61">
        <f t="shared" si="19"/>
        <v>0</v>
      </c>
      <c r="M112" s="61">
        <f t="shared" si="19"/>
        <v>0</v>
      </c>
      <c r="N112" s="61">
        <f t="shared" si="19"/>
        <v>0</v>
      </c>
      <c r="O112" s="61">
        <f t="shared" si="19"/>
        <v>0</v>
      </c>
      <c r="P112" s="61">
        <f t="shared" si="19"/>
        <v>0</v>
      </c>
      <c r="Q112" s="61">
        <f t="shared" si="19"/>
        <v>0</v>
      </c>
      <c r="R112" s="61">
        <f t="shared" si="19"/>
        <v>0</v>
      </c>
      <c r="S112" s="61">
        <f t="shared" si="19"/>
        <v>0</v>
      </c>
      <c r="T112" s="61">
        <f t="shared" si="19"/>
        <v>0</v>
      </c>
      <c r="U112" s="61">
        <f t="shared" si="19"/>
        <v>0</v>
      </c>
      <c r="V112" s="61">
        <f t="shared" si="19"/>
        <v>0</v>
      </c>
      <c r="W112" s="61">
        <f t="shared" si="19"/>
        <v>0</v>
      </c>
      <c r="X112" s="61">
        <f t="shared" si="19"/>
        <v>0</v>
      </c>
      <c r="Y112" s="61">
        <f t="shared" si="19"/>
        <v>0</v>
      </c>
      <c r="Z112" s="61">
        <f t="shared" si="19"/>
        <v>0</v>
      </c>
      <c r="AA112" s="61">
        <f t="shared" si="19"/>
        <v>0</v>
      </c>
      <c r="AB112" s="61">
        <f t="shared" si="19"/>
        <v>0</v>
      </c>
      <c r="AC112" s="61">
        <f t="shared" si="19"/>
        <v>0</v>
      </c>
      <c r="AD112" s="61">
        <f t="shared" si="19"/>
        <v>0</v>
      </c>
      <c r="AE112" s="61">
        <f t="shared" si="19"/>
        <v>0</v>
      </c>
      <c r="AF112" s="61">
        <f t="shared" si="19"/>
        <v>0</v>
      </c>
      <c r="AG112" s="61">
        <f t="shared" si="19"/>
        <v>0</v>
      </c>
      <c r="AH112" s="61">
        <f t="shared" si="19"/>
        <v>0</v>
      </c>
      <c r="AI112" s="61">
        <f t="shared" si="19"/>
        <v>0</v>
      </c>
      <c r="AJ112" s="61"/>
      <c r="AK112" s="61"/>
      <c r="AL112" s="61"/>
      <c r="AM112" s="61"/>
      <c r="AN112" s="61"/>
      <c r="AO112" s="61"/>
      <c r="AP112" s="61"/>
      <c r="AQ112" s="61"/>
      <c r="AR112" s="61"/>
      <c r="AS112" s="61"/>
      <c r="AT112" s="61"/>
      <c r="AU112" s="61"/>
      <c r="AV112" s="61"/>
      <c r="AW112" s="61"/>
      <c r="AX112" s="61"/>
      <c r="AY112" s="61"/>
      <c r="AZ112" s="61"/>
      <c r="BA112" s="61"/>
      <c r="BB112" s="61"/>
      <c r="BC112" s="61"/>
      <c r="BD112" s="61"/>
      <c r="BE112" s="61"/>
      <c r="BF112" s="61"/>
      <c r="BG112" s="61"/>
      <c r="BH112" s="61"/>
      <c r="BI112" s="61"/>
      <c r="BJ112" s="61"/>
      <c r="BK112" s="61"/>
      <c r="BL112" s="61"/>
      <c r="BM112" s="61"/>
      <c r="BN112" s="61"/>
      <c r="BO112" s="61"/>
      <c r="BP112" s="61"/>
      <c r="BQ112" s="61"/>
      <c r="BR112" s="61"/>
      <c r="BS112" s="61"/>
      <c r="BT112" s="61"/>
      <c r="BU112" s="61"/>
      <c r="BV112" s="61"/>
      <c r="BW112" s="61"/>
      <c r="BX112" s="61"/>
      <c r="BY112" s="61"/>
      <c r="BZ112" s="61"/>
      <c r="CA112" s="61"/>
      <c r="CB112" s="61"/>
      <c r="CC112" s="61"/>
      <c r="CD112" s="61"/>
      <c r="CE112" s="61"/>
      <c r="CF112" s="61"/>
      <c r="CG112" s="61"/>
      <c r="CH112" s="61"/>
      <c r="CI112" s="61"/>
      <c r="CJ112" s="61"/>
      <c r="CK112" s="61"/>
      <c r="CL112" s="61"/>
      <c r="CM112" s="61"/>
      <c r="CN112" s="61"/>
      <c r="CO112" s="61"/>
      <c r="CP112" s="61"/>
      <c r="CQ112" s="61"/>
      <c r="CR112" s="61"/>
      <c r="CS112" s="61"/>
      <c r="CT112" s="61"/>
      <c r="CU112" s="61"/>
      <c r="CV112" s="61"/>
      <c r="CW112" s="61"/>
      <c r="CX112" s="61"/>
      <c r="CY112" s="61"/>
      <c r="CZ112" s="61"/>
      <c r="DA112" s="61"/>
      <c r="DB112" s="61"/>
      <c r="DC112" s="61"/>
      <c r="DD112" s="61"/>
      <c r="DE112" s="61"/>
      <c r="DF112" s="61"/>
      <c r="DG112" s="61"/>
      <c r="DH112" s="61"/>
      <c r="DI112" s="61"/>
      <c r="DJ112" s="61"/>
      <c r="DK112" s="61"/>
      <c r="DL112" s="61"/>
      <c r="DM112" s="61"/>
      <c r="DN112" s="61"/>
      <c r="DO112" s="61"/>
      <c r="DP112" s="61"/>
      <c r="DQ112" s="61"/>
      <c r="DR112" s="61"/>
      <c r="DS112" s="61"/>
      <c r="DT112" s="61"/>
      <c r="DU112" s="61"/>
      <c r="DV112" s="61"/>
      <c r="DW112" s="61"/>
      <c r="DX112" s="61"/>
      <c r="DY112" s="61"/>
      <c r="DZ112" s="61"/>
      <c r="EA112" s="61"/>
      <c r="EB112" s="61"/>
      <c r="EC112" s="61"/>
      <c r="ED112" s="61"/>
      <c r="EE112" s="61"/>
      <c r="EF112" s="61"/>
      <c r="EG112" s="61"/>
      <c r="EH112" s="61"/>
      <c r="EI112" s="61"/>
      <c r="EJ112" s="61"/>
      <c r="EK112" s="61"/>
      <c r="EL112" s="61"/>
      <c r="EM112" s="61"/>
      <c r="EN112" s="61"/>
      <c r="EO112" s="61"/>
      <c r="EP112" s="61"/>
      <c r="EQ112" s="61"/>
      <c r="ER112" s="61"/>
      <c r="ES112" s="61"/>
      <c r="ET112" s="61"/>
      <c r="EU112" s="61"/>
      <c r="EV112" s="61"/>
      <c r="EW112" s="61"/>
      <c r="EX112" s="61"/>
      <c r="EY112" s="61"/>
      <c r="EZ112" s="61"/>
      <c r="FA112" s="61"/>
      <c r="FB112" s="61"/>
      <c r="FC112" s="61"/>
      <c r="FD112" s="61"/>
      <c r="FE112" s="61"/>
      <c r="FF112" s="61"/>
      <c r="FG112" s="61"/>
      <c r="FH112" s="61"/>
      <c r="FI112" s="61"/>
      <c r="FJ112" s="61"/>
      <c r="FK112" s="61"/>
      <c r="FL112" s="61"/>
      <c r="FM112" s="61"/>
      <c r="FN112" s="61"/>
      <c r="FO112" s="61"/>
      <c r="FP112" s="61"/>
      <c r="FQ112" s="61"/>
      <c r="FR112" s="61"/>
      <c r="FS112" s="61"/>
      <c r="FT112" s="61"/>
      <c r="FU112" s="61"/>
      <c r="FV112" s="61"/>
      <c r="FW112" s="61"/>
      <c r="FX112" s="61"/>
      <c r="FY112" s="61"/>
      <c r="FZ112" s="61"/>
      <c r="GA112" s="61"/>
      <c r="GB112" s="61"/>
      <c r="GC112" s="61"/>
      <c r="GD112" s="61"/>
      <c r="GE112" s="61"/>
      <c r="GF112" s="61"/>
      <c r="GG112" s="61"/>
      <c r="GH112" s="61"/>
      <c r="GI112" s="61"/>
      <c r="GJ112" s="61"/>
      <c r="GK112" s="61"/>
      <c r="GL112" s="61"/>
      <c r="GM112" s="61"/>
      <c r="GN112" s="61"/>
      <c r="GO112" s="61"/>
      <c r="GP112" s="61"/>
      <c r="GQ112" s="61"/>
      <c r="GR112" s="61"/>
      <c r="GS112" s="61"/>
      <c r="GT112" s="61"/>
      <c r="GU112" s="61"/>
      <c r="GV112" s="61"/>
      <c r="GW112" s="61"/>
      <c r="GX112" s="61"/>
      <c r="GY112" s="61"/>
      <c r="GZ112" s="61"/>
      <c r="HA112" s="61"/>
      <c r="HB112" s="61"/>
      <c r="HC112" s="61"/>
      <c r="HD112" s="61"/>
      <c r="HE112" s="61"/>
      <c r="HF112" s="61"/>
      <c r="HG112" s="61"/>
      <c r="HH112" s="61"/>
      <c r="HI112" s="61"/>
      <c r="HJ112" s="61"/>
      <c r="HK112" s="61"/>
      <c r="HL112" s="61"/>
      <c r="HM112" s="61"/>
      <c r="HN112" s="61"/>
      <c r="HO112" s="61"/>
      <c r="HP112" s="61"/>
      <c r="HQ112" s="61"/>
      <c r="HR112" s="61"/>
      <c r="HS112" s="61"/>
      <c r="HT112" s="61"/>
      <c r="HU112" s="61"/>
      <c r="HV112" s="61"/>
      <c r="HW112" s="61"/>
      <c r="HX112" s="61"/>
      <c r="HY112" s="61"/>
      <c r="HZ112" s="61"/>
      <c r="IA112" s="61"/>
      <c r="IB112" s="61"/>
      <c r="IC112" s="61"/>
      <c r="ID112" s="61"/>
      <c r="IE112" s="61"/>
      <c r="IF112" s="61"/>
      <c r="IG112" s="61"/>
      <c r="IH112" s="61"/>
      <c r="II112" s="61"/>
    </row>
    <row r="113" spans="3:243">
      <c r="C113" s="69"/>
      <c r="D113" s="47" t="s">
        <v>46</v>
      </c>
      <c r="J113" s="61">
        <f>J99</f>
        <v>0</v>
      </c>
      <c r="K113" s="61">
        <f t="shared" ref="K113:AI113" si="20">K99</f>
        <v>0</v>
      </c>
      <c r="L113" s="61">
        <f t="shared" si="20"/>
        <v>0</v>
      </c>
      <c r="M113" s="61">
        <f t="shared" si="20"/>
        <v>0</v>
      </c>
      <c r="N113" s="61">
        <f t="shared" si="20"/>
        <v>0</v>
      </c>
      <c r="O113" s="61">
        <f t="shared" si="20"/>
        <v>0</v>
      </c>
      <c r="P113" s="61">
        <f t="shared" si="20"/>
        <v>0</v>
      </c>
      <c r="Q113" s="61">
        <f t="shared" si="20"/>
        <v>0</v>
      </c>
      <c r="R113" s="61">
        <f t="shared" si="20"/>
        <v>0</v>
      </c>
      <c r="S113" s="61">
        <f t="shared" si="20"/>
        <v>0</v>
      </c>
      <c r="T113" s="61">
        <f t="shared" si="20"/>
        <v>0</v>
      </c>
      <c r="U113" s="61">
        <f t="shared" si="20"/>
        <v>0</v>
      </c>
      <c r="V113" s="61">
        <f t="shared" si="20"/>
        <v>0</v>
      </c>
      <c r="W113" s="61">
        <f t="shared" si="20"/>
        <v>0</v>
      </c>
      <c r="X113" s="61">
        <f t="shared" si="20"/>
        <v>0</v>
      </c>
      <c r="Y113" s="61">
        <f t="shared" si="20"/>
        <v>0</v>
      </c>
      <c r="Z113" s="61">
        <f t="shared" si="20"/>
        <v>0</v>
      </c>
      <c r="AA113" s="61">
        <f t="shared" si="20"/>
        <v>0</v>
      </c>
      <c r="AB113" s="61">
        <f t="shared" si="20"/>
        <v>0</v>
      </c>
      <c r="AC113" s="61">
        <f t="shared" si="20"/>
        <v>0</v>
      </c>
      <c r="AD113" s="61">
        <f t="shared" si="20"/>
        <v>0</v>
      </c>
      <c r="AE113" s="61">
        <f t="shared" si="20"/>
        <v>0</v>
      </c>
      <c r="AF113" s="61">
        <f t="shared" si="20"/>
        <v>0</v>
      </c>
      <c r="AG113" s="61">
        <f t="shared" si="20"/>
        <v>0</v>
      </c>
      <c r="AH113" s="61">
        <f t="shared" si="20"/>
        <v>0</v>
      </c>
      <c r="AI113" s="61">
        <f t="shared" si="20"/>
        <v>0</v>
      </c>
      <c r="AJ113" s="61"/>
      <c r="AK113" s="61"/>
      <c r="AL113" s="61"/>
      <c r="AM113" s="61"/>
      <c r="AN113" s="61"/>
      <c r="AO113" s="61"/>
      <c r="AP113" s="61"/>
      <c r="AQ113" s="61"/>
      <c r="AR113" s="61"/>
      <c r="AS113" s="61"/>
      <c r="AT113" s="61"/>
      <c r="AU113" s="61"/>
      <c r="AV113" s="61"/>
      <c r="AW113" s="61"/>
      <c r="AX113" s="61"/>
      <c r="AY113" s="61"/>
      <c r="AZ113" s="61"/>
      <c r="BA113" s="61"/>
      <c r="BB113" s="61"/>
      <c r="BC113" s="61"/>
      <c r="BD113" s="61"/>
      <c r="BE113" s="61"/>
      <c r="BF113" s="61"/>
      <c r="BG113" s="61"/>
      <c r="BH113" s="61"/>
      <c r="BI113" s="61"/>
      <c r="BJ113" s="61"/>
      <c r="BK113" s="61"/>
      <c r="BL113" s="61"/>
      <c r="BM113" s="61"/>
      <c r="BN113" s="61"/>
      <c r="BO113" s="61"/>
      <c r="BP113" s="61"/>
      <c r="BQ113" s="61"/>
      <c r="BR113" s="61"/>
      <c r="BS113" s="61"/>
      <c r="BT113" s="61"/>
      <c r="BU113" s="61"/>
      <c r="BV113" s="61"/>
      <c r="BW113" s="61"/>
      <c r="BX113" s="61"/>
      <c r="BY113" s="61"/>
      <c r="BZ113" s="61"/>
      <c r="CA113" s="61"/>
      <c r="CB113" s="61"/>
      <c r="CC113" s="61"/>
      <c r="CD113" s="61"/>
      <c r="CE113" s="61"/>
      <c r="CF113" s="61"/>
      <c r="CG113" s="61"/>
      <c r="CH113" s="61"/>
      <c r="CI113" s="61"/>
      <c r="CJ113" s="61"/>
      <c r="CK113" s="61"/>
      <c r="CL113" s="61"/>
      <c r="CM113" s="61"/>
      <c r="CN113" s="61"/>
      <c r="CO113" s="61"/>
      <c r="CP113" s="61"/>
      <c r="CQ113" s="61"/>
      <c r="CR113" s="61"/>
      <c r="CS113" s="61"/>
      <c r="CT113" s="61"/>
      <c r="CU113" s="61"/>
      <c r="CV113" s="61"/>
      <c r="CW113" s="61"/>
      <c r="CX113" s="61"/>
      <c r="CY113" s="61"/>
      <c r="CZ113" s="61"/>
      <c r="DA113" s="61"/>
      <c r="DB113" s="61"/>
      <c r="DC113" s="61"/>
      <c r="DD113" s="61"/>
      <c r="DE113" s="61"/>
      <c r="DF113" s="61"/>
      <c r="DG113" s="61"/>
      <c r="DH113" s="61"/>
      <c r="DI113" s="61"/>
      <c r="DJ113" s="61"/>
      <c r="DK113" s="61"/>
      <c r="DL113" s="61"/>
      <c r="DM113" s="61"/>
      <c r="DN113" s="61"/>
      <c r="DO113" s="61"/>
      <c r="DP113" s="61"/>
      <c r="DQ113" s="61"/>
      <c r="DR113" s="61"/>
      <c r="DS113" s="61"/>
      <c r="DT113" s="61"/>
      <c r="DU113" s="61"/>
      <c r="DV113" s="61"/>
      <c r="DW113" s="61"/>
      <c r="DX113" s="61"/>
      <c r="DY113" s="61"/>
      <c r="DZ113" s="61"/>
      <c r="EA113" s="61"/>
      <c r="EB113" s="61"/>
      <c r="EC113" s="61"/>
      <c r="ED113" s="61"/>
      <c r="EE113" s="61"/>
      <c r="EF113" s="61"/>
      <c r="EG113" s="61"/>
      <c r="EH113" s="61"/>
      <c r="EI113" s="61"/>
      <c r="EJ113" s="61"/>
      <c r="EK113" s="61"/>
      <c r="EL113" s="61"/>
      <c r="EM113" s="61"/>
      <c r="EN113" s="61"/>
      <c r="EO113" s="61"/>
      <c r="EP113" s="61"/>
      <c r="EQ113" s="61"/>
      <c r="ER113" s="61"/>
      <c r="ES113" s="61"/>
      <c r="ET113" s="61"/>
      <c r="EU113" s="61"/>
      <c r="EV113" s="61"/>
      <c r="EW113" s="61"/>
      <c r="EX113" s="61"/>
      <c r="EY113" s="61"/>
      <c r="EZ113" s="61"/>
      <c r="FA113" s="61"/>
      <c r="FB113" s="61"/>
      <c r="FC113" s="61"/>
      <c r="FD113" s="61"/>
      <c r="FE113" s="61"/>
      <c r="FF113" s="61"/>
      <c r="FG113" s="61"/>
      <c r="FH113" s="61"/>
      <c r="FI113" s="61"/>
      <c r="FJ113" s="61"/>
      <c r="FK113" s="61"/>
      <c r="FL113" s="61"/>
      <c r="FM113" s="61"/>
      <c r="FN113" s="61"/>
      <c r="FO113" s="61"/>
      <c r="FP113" s="61"/>
      <c r="FQ113" s="61"/>
      <c r="FR113" s="61"/>
      <c r="FS113" s="61"/>
      <c r="FT113" s="61"/>
      <c r="FU113" s="61"/>
      <c r="FV113" s="61"/>
      <c r="FW113" s="61"/>
      <c r="FX113" s="61"/>
      <c r="FY113" s="61"/>
      <c r="FZ113" s="61"/>
      <c r="GA113" s="61"/>
      <c r="GB113" s="61"/>
      <c r="GC113" s="61"/>
      <c r="GD113" s="61"/>
      <c r="GE113" s="61"/>
      <c r="GF113" s="61"/>
      <c r="GG113" s="61"/>
      <c r="GH113" s="61"/>
      <c r="GI113" s="61"/>
      <c r="GJ113" s="61"/>
      <c r="GK113" s="61"/>
      <c r="GL113" s="61"/>
      <c r="GM113" s="61"/>
      <c r="GN113" s="61"/>
      <c r="GO113" s="61"/>
      <c r="GP113" s="61"/>
      <c r="GQ113" s="61"/>
      <c r="GR113" s="61"/>
      <c r="GS113" s="61"/>
      <c r="GT113" s="61"/>
      <c r="GU113" s="61"/>
      <c r="GV113" s="61"/>
      <c r="GW113" s="61"/>
      <c r="GX113" s="61"/>
      <c r="GY113" s="61"/>
      <c r="GZ113" s="61"/>
      <c r="HA113" s="61"/>
      <c r="HB113" s="61"/>
      <c r="HC113" s="61"/>
      <c r="HD113" s="61"/>
      <c r="HE113" s="61"/>
      <c r="HF113" s="61"/>
      <c r="HG113" s="61"/>
      <c r="HH113" s="61"/>
      <c r="HI113" s="61"/>
      <c r="HJ113" s="61"/>
      <c r="HK113" s="61"/>
      <c r="HL113" s="61"/>
      <c r="HM113" s="61"/>
      <c r="HN113" s="61"/>
      <c r="HO113" s="61"/>
      <c r="HP113" s="61"/>
      <c r="HQ113" s="61"/>
      <c r="HR113" s="61"/>
      <c r="HS113" s="61"/>
      <c r="HT113" s="61"/>
      <c r="HU113" s="61"/>
      <c r="HV113" s="61"/>
      <c r="HW113" s="61"/>
      <c r="HX113" s="61"/>
      <c r="HY113" s="61"/>
      <c r="HZ113" s="61"/>
      <c r="IA113" s="61"/>
      <c r="IB113" s="61"/>
      <c r="IC113" s="61"/>
      <c r="ID113" s="61"/>
      <c r="IE113" s="61"/>
      <c r="IF113" s="61"/>
      <c r="IG113" s="61"/>
      <c r="IH113" s="61"/>
      <c r="II113" s="61"/>
    </row>
    <row r="114" spans="3:243">
      <c r="C114" s="69"/>
      <c r="J114" s="61"/>
      <c r="K114" s="61"/>
      <c r="L114" s="61"/>
      <c r="M114" s="61"/>
      <c r="N114" s="61"/>
      <c r="O114" s="61"/>
      <c r="P114" s="61"/>
      <c r="Q114" s="61"/>
      <c r="R114" s="61"/>
      <c r="S114" s="61"/>
      <c r="T114" s="61"/>
      <c r="U114" s="61"/>
      <c r="V114" s="61"/>
      <c r="W114" s="61"/>
      <c r="X114" s="61"/>
      <c r="Y114" s="61"/>
      <c r="Z114" s="61"/>
      <c r="AA114" s="61"/>
      <c r="AB114" s="61"/>
      <c r="AC114" s="61"/>
      <c r="AD114" s="61"/>
      <c r="AE114" s="61"/>
      <c r="AF114" s="61"/>
      <c r="AG114" s="61"/>
      <c r="AH114" s="61"/>
      <c r="AI114" s="61"/>
    </row>
    <row r="115" spans="3:243">
      <c r="C115" s="72"/>
      <c r="D115" s="73" t="s">
        <v>2</v>
      </c>
      <c r="E115" s="68"/>
      <c r="F115" s="68"/>
      <c r="G115" s="68"/>
      <c r="H115" s="68"/>
      <c r="I115" s="68"/>
      <c r="J115" s="68"/>
      <c r="K115" s="68"/>
      <c r="L115" s="68"/>
      <c r="M115" s="68"/>
      <c r="N115" s="68"/>
      <c r="O115" s="68"/>
      <c r="P115" s="68"/>
      <c r="Q115" s="68"/>
      <c r="R115" s="68"/>
      <c r="S115" s="68"/>
      <c r="T115" s="68"/>
      <c r="U115" s="68"/>
      <c r="V115" s="68"/>
      <c r="W115" s="68"/>
      <c r="X115" s="68"/>
      <c r="Y115" s="68"/>
      <c r="Z115" s="68"/>
      <c r="AA115" s="68"/>
      <c r="AB115" s="68"/>
      <c r="AC115" s="68"/>
      <c r="AD115" s="68"/>
      <c r="AE115" s="68"/>
      <c r="AF115" s="68"/>
      <c r="AG115" s="68"/>
      <c r="AH115" s="68"/>
      <c r="AI115" s="68"/>
    </row>
    <row r="116" spans="3:243">
      <c r="C116" s="69"/>
      <c r="D116" s="47" t="s">
        <v>41</v>
      </c>
      <c r="J116" s="61">
        <f>J105</f>
        <v>0</v>
      </c>
      <c r="K116" s="61">
        <f t="shared" ref="K116:AI116" si="21">K105</f>
        <v>0</v>
      </c>
      <c r="L116" s="61">
        <f t="shared" si="21"/>
        <v>0</v>
      </c>
      <c r="M116" s="61">
        <f t="shared" si="21"/>
        <v>0</v>
      </c>
      <c r="N116" s="61">
        <f t="shared" si="21"/>
        <v>0</v>
      </c>
      <c r="O116" s="61">
        <f t="shared" si="21"/>
        <v>0</v>
      </c>
      <c r="P116" s="61">
        <f t="shared" si="21"/>
        <v>0</v>
      </c>
      <c r="Q116" s="61">
        <f t="shared" si="21"/>
        <v>0</v>
      </c>
      <c r="R116" s="61">
        <f t="shared" si="21"/>
        <v>0</v>
      </c>
      <c r="S116" s="61">
        <f t="shared" si="21"/>
        <v>0</v>
      </c>
      <c r="T116" s="61">
        <f t="shared" si="21"/>
        <v>0</v>
      </c>
      <c r="U116" s="61">
        <f t="shared" si="21"/>
        <v>0</v>
      </c>
      <c r="V116" s="61">
        <f t="shared" si="21"/>
        <v>0</v>
      </c>
      <c r="W116" s="61">
        <f t="shared" si="21"/>
        <v>0</v>
      </c>
      <c r="X116" s="61">
        <f t="shared" si="21"/>
        <v>0</v>
      </c>
      <c r="Y116" s="61">
        <f t="shared" si="21"/>
        <v>0</v>
      </c>
      <c r="Z116" s="61">
        <f t="shared" si="21"/>
        <v>0</v>
      </c>
      <c r="AA116" s="61">
        <f t="shared" si="21"/>
        <v>0</v>
      </c>
      <c r="AB116" s="61">
        <f t="shared" si="21"/>
        <v>0</v>
      </c>
      <c r="AC116" s="61">
        <f t="shared" si="21"/>
        <v>0</v>
      </c>
      <c r="AD116" s="61">
        <f t="shared" si="21"/>
        <v>0</v>
      </c>
      <c r="AE116" s="61">
        <f t="shared" si="21"/>
        <v>0</v>
      </c>
      <c r="AF116" s="61">
        <f t="shared" si="21"/>
        <v>0</v>
      </c>
      <c r="AG116" s="61">
        <f t="shared" si="21"/>
        <v>0</v>
      </c>
      <c r="AH116" s="61">
        <f t="shared" si="21"/>
        <v>0</v>
      </c>
      <c r="AI116" s="61">
        <f t="shared" si="21"/>
        <v>0</v>
      </c>
    </row>
    <row r="117" spans="3:243">
      <c r="C117" s="69"/>
      <c r="D117" s="47" t="s">
        <v>47</v>
      </c>
      <c r="J117" s="61">
        <f t="shared" ref="J117:AI117" si="22">J106</f>
        <v>0</v>
      </c>
      <c r="K117" s="61">
        <f t="shared" si="22"/>
        <v>0</v>
      </c>
      <c r="L117" s="61">
        <f t="shared" si="22"/>
        <v>0</v>
      </c>
      <c r="M117" s="61">
        <f t="shared" si="22"/>
        <v>0</v>
      </c>
      <c r="N117" s="61">
        <f t="shared" si="22"/>
        <v>0</v>
      </c>
      <c r="O117" s="61">
        <f t="shared" si="22"/>
        <v>0</v>
      </c>
      <c r="P117" s="61">
        <f t="shared" si="22"/>
        <v>0</v>
      </c>
      <c r="Q117" s="61">
        <f t="shared" si="22"/>
        <v>0</v>
      </c>
      <c r="R117" s="61">
        <f t="shared" si="22"/>
        <v>0</v>
      </c>
      <c r="S117" s="61">
        <f t="shared" si="22"/>
        <v>0</v>
      </c>
      <c r="T117" s="61">
        <f t="shared" si="22"/>
        <v>0</v>
      </c>
      <c r="U117" s="61">
        <f t="shared" si="22"/>
        <v>0</v>
      </c>
      <c r="V117" s="61">
        <f t="shared" si="22"/>
        <v>0</v>
      </c>
      <c r="W117" s="61">
        <f t="shared" si="22"/>
        <v>0</v>
      </c>
      <c r="X117" s="61">
        <f t="shared" si="22"/>
        <v>0</v>
      </c>
      <c r="Y117" s="61">
        <f t="shared" si="22"/>
        <v>0</v>
      </c>
      <c r="Z117" s="61">
        <f t="shared" si="22"/>
        <v>0</v>
      </c>
      <c r="AA117" s="61">
        <f t="shared" si="22"/>
        <v>0</v>
      </c>
      <c r="AB117" s="61">
        <f t="shared" si="22"/>
        <v>0</v>
      </c>
      <c r="AC117" s="61">
        <f t="shared" si="22"/>
        <v>0</v>
      </c>
      <c r="AD117" s="61">
        <f t="shared" si="22"/>
        <v>0</v>
      </c>
      <c r="AE117" s="61">
        <f t="shared" si="22"/>
        <v>0</v>
      </c>
      <c r="AF117" s="61">
        <f t="shared" si="22"/>
        <v>0</v>
      </c>
      <c r="AG117" s="61">
        <f t="shared" si="22"/>
        <v>0</v>
      </c>
      <c r="AH117" s="61">
        <f t="shared" si="22"/>
        <v>0</v>
      </c>
      <c r="AI117" s="61">
        <f t="shared" si="22"/>
        <v>0</v>
      </c>
    </row>
    <row r="118" spans="3:243">
      <c r="C118" s="69"/>
      <c r="D118" s="47" t="s">
        <v>16</v>
      </c>
      <c r="J118" s="61">
        <f t="shared" ref="J118:AI118" si="23">J107</f>
        <v>0</v>
      </c>
      <c r="K118" s="61">
        <f t="shared" si="23"/>
        <v>0</v>
      </c>
      <c r="L118" s="61">
        <f t="shared" si="23"/>
        <v>0</v>
      </c>
      <c r="M118" s="61">
        <f t="shared" si="23"/>
        <v>0</v>
      </c>
      <c r="N118" s="61">
        <f t="shared" si="23"/>
        <v>0</v>
      </c>
      <c r="O118" s="61">
        <f t="shared" si="23"/>
        <v>0</v>
      </c>
      <c r="P118" s="61">
        <f t="shared" si="23"/>
        <v>0</v>
      </c>
      <c r="Q118" s="61">
        <f t="shared" si="23"/>
        <v>0</v>
      </c>
      <c r="R118" s="61">
        <f t="shared" si="23"/>
        <v>0</v>
      </c>
      <c r="S118" s="61">
        <f t="shared" si="23"/>
        <v>0</v>
      </c>
      <c r="T118" s="61">
        <f t="shared" si="23"/>
        <v>0</v>
      </c>
      <c r="U118" s="61">
        <f t="shared" si="23"/>
        <v>0</v>
      </c>
      <c r="V118" s="61">
        <f t="shared" si="23"/>
        <v>0</v>
      </c>
      <c r="W118" s="61">
        <f t="shared" si="23"/>
        <v>0</v>
      </c>
      <c r="X118" s="61">
        <f t="shared" si="23"/>
        <v>0</v>
      </c>
      <c r="Y118" s="61">
        <f t="shared" si="23"/>
        <v>0</v>
      </c>
      <c r="Z118" s="61">
        <f t="shared" si="23"/>
        <v>0</v>
      </c>
      <c r="AA118" s="61">
        <f t="shared" si="23"/>
        <v>0</v>
      </c>
      <c r="AB118" s="61">
        <f t="shared" si="23"/>
        <v>0</v>
      </c>
      <c r="AC118" s="61">
        <f t="shared" si="23"/>
        <v>0</v>
      </c>
      <c r="AD118" s="61">
        <f t="shared" si="23"/>
        <v>0</v>
      </c>
      <c r="AE118" s="61">
        <f t="shared" si="23"/>
        <v>0</v>
      </c>
      <c r="AF118" s="61">
        <f t="shared" si="23"/>
        <v>0</v>
      </c>
      <c r="AG118" s="61">
        <f t="shared" si="23"/>
        <v>0</v>
      </c>
      <c r="AH118" s="61">
        <f t="shared" si="23"/>
        <v>0</v>
      </c>
      <c r="AI118" s="61">
        <f t="shared" si="23"/>
        <v>0</v>
      </c>
    </row>
    <row r="119" spans="3:243">
      <c r="C119" s="74"/>
      <c r="D119" s="50" t="s">
        <v>46</v>
      </c>
      <c r="E119" s="50"/>
      <c r="F119" s="50"/>
      <c r="G119" s="50"/>
      <c r="H119" s="50"/>
      <c r="I119" s="50"/>
      <c r="J119" s="75">
        <f t="shared" ref="J119:AI119" si="24">J108</f>
        <v>0</v>
      </c>
      <c r="K119" s="75">
        <f t="shared" si="24"/>
        <v>0</v>
      </c>
      <c r="L119" s="75">
        <f t="shared" si="24"/>
        <v>0</v>
      </c>
      <c r="M119" s="75">
        <f t="shared" si="24"/>
        <v>0</v>
      </c>
      <c r="N119" s="75">
        <f t="shared" si="24"/>
        <v>0</v>
      </c>
      <c r="O119" s="75">
        <f t="shared" si="24"/>
        <v>0</v>
      </c>
      <c r="P119" s="75">
        <f t="shared" si="24"/>
        <v>0</v>
      </c>
      <c r="Q119" s="75">
        <f t="shared" si="24"/>
        <v>0</v>
      </c>
      <c r="R119" s="75">
        <f t="shared" si="24"/>
        <v>0</v>
      </c>
      <c r="S119" s="75">
        <f t="shared" si="24"/>
        <v>0</v>
      </c>
      <c r="T119" s="75">
        <f t="shared" si="24"/>
        <v>0</v>
      </c>
      <c r="U119" s="75">
        <f t="shared" si="24"/>
        <v>0</v>
      </c>
      <c r="V119" s="75">
        <f t="shared" si="24"/>
        <v>0</v>
      </c>
      <c r="W119" s="75">
        <f t="shared" si="24"/>
        <v>0</v>
      </c>
      <c r="X119" s="75">
        <f t="shared" si="24"/>
        <v>0</v>
      </c>
      <c r="Y119" s="75">
        <f t="shared" si="24"/>
        <v>0</v>
      </c>
      <c r="Z119" s="75">
        <f t="shared" si="24"/>
        <v>0</v>
      </c>
      <c r="AA119" s="75">
        <f t="shared" si="24"/>
        <v>0</v>
      </c>
      <c r="AB119" s="75">
        <f t="shared" si="24"/>
        <v>0</v>
      </c>
      <c r="AC119" s="75">
        <f t="shared" si="24"/>
        <v>0</v>
      </c>
      <c r="AD119" s="75">
        <f t="shared" si="24"/>
        <v>0</v>
      </c>
      <c r="AE119" s="75">
        <f t="shared" si="24"/>
        <v>0</v>
      </c>
      <c r="AF119" s="75">
        <f t="shared" si="24"/>
        <v>0</v>
      </c>
      <c r="AG119" s="75">
        <f t="shared" si="24"/>
        <v>0</v>
      </c>
      <c r="AH119" s="75">
        <f t="shared" si="24"/>
        <v>0</v>
      </c>
      <c r="AI119" s="75">
        <f t="shared" si="24"/>
        <v>0</v>
      </c>
    </row>
    <row r="123" spans="3:243">
      <c r="J123" s="61"/>
      <c r="K123" s="61"/>
    </row>
    <row r="124" spans="3:243">
      <c r="J124" s="61"/>
      <c r="K124" s="61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</sheetPr>
  <dimension ref="A1:K182"/>
  <sheetViews>
    <sheetView showGridLines="0" tabSelected="1" topLeftCell="A160" zoomScale="103" zoomScaleNormal="85" workbookViewId="0">
      <selection activeCell="H173" sqref="H173"/>
    </sheetView>
  </sheetViews>
  <sheetFormatPr defaultColWidth="9.33203125" defaultRowHeight="14.4" outlineLevelRow="1"/>
  <cols>
    <col min="1" max="1" width="2.5546875" style="3" customWidth="1"/>
    <col min="2" max="2" width="38.33203125" style="4" bestFit="1" customWidth="1"/>
    <col min="3" max="3" width="28.6640625" style="200" bestFit="1" customWidth="1"/>
    <col min="4" max="4" width="14" style="4" bestFit="1" customWidth="1"/>
    <col min="5" max="9" width="14.33203125" style="4" customWidth="1"/>
    <col min="10" max="10" width="9.33203125" style="4"/>
    <col min="11" max="11" width="29.33203125" style="4" customWidth="1"/>
    <col min="12" max="16384" width="9.33203125" style="4"/>
  </cols>
  <sheetData>
    <row r="1" spans="1:11">
      <c r="B1" s="219"/>
    </row>
    <row r="2" spans="1:11" s="124" customFormat="1" ht="13.8">
      <c r="A2" s="108"/>
      <c r="B2" s="220" t="s">
        <v>117</v>
      </c>
      <c r="C2" s="221"/>
    </row>
    <row r="3" spans="1:11" s="124" customFormat="1">
      <c r="A3" s="108"/>
      <c r="B3" s="222" t="s">
        <v>118</v>
      </c>
      <c r="C3" s="191"/>
      <c r="K3" s="223" t="s">
        <v>119</v>
      </c>
    </row>
    <row r="4" spans="1:11">
      <c r="B4" s="219"/>
      <c r="K4" s="224"/>
    </row>
    <row r="5" spans="1:11">
      <c r="K5" s="224"/>
    </row>
    <row r="6" spans="1:11" s="124" customFormat="1" ht="13.8">
      <c r="A6" s="108"/>
      <c r="B6" s="125" t="s">
        <v>91</v>
      </c>
      <c r="C6" s="188"/>
      <c r="D6" s="125"/>
      <c r="K6" s="225"/>
    </row>
    <row r="7" spans="1:11" s="124" customFormat="1" thickBot="1">
      <c r="A7" s="108"/>
      <c r="B7" s="104" t="s">
        <v>0</v>
      </c>
      <c r="C7" s="175" t="s">
        <v>3</v>
      </c>
      <c r="D7" s="126">
        <v>0</v>
      </c>
      <c r="K7" s="226"/>
    </row>
    <row r="8" spans="1:11" s="124" customFormat="1" ht="13.8">
      <c r="A8" s="108"/>
      <c r="B8" s="109"/>
      <c r="C8" s="189"/>
      <c r="D8" s="123"/>
      <c r="K8" s="227"/>
    </row>
    <row r="9" spans="1:11" s="124" customFormat="1" ht="13.8">
      <c r="A9" s="108"/>
      <c r="B9" s="93" t="s">
        <v>88</v>
      </c>
      <c r="C9" s="190"/>
      <c r="D9" s="190"/>
      <c r="E9" s="94"/>
      <c r="F9" s="94"/>
      <c r="G9" s="94"/>
      <c r="H9" s="94"/>
      <c r="I9" s="95"/>
      <c r="K9" s="227"/>
    </row>
    <row r="10" spans="1:11" s="124" customFormat="1" ht="13.8">
      <c r="A10" s="108"/>
      <c r="B10" s="98"/>
      <c r="C10" s="173"/>
      <c r="D10" s="173"/>
      <c r="E10" s="8">
        <v>2026</v>
      </c>
      <c r="F10" s="8">
        <v>2027</v>
      </c>
      <c r="G10" s="8">
        <v>2028</v>
      </c>
      <c r="H10" s="8">
        <v>2029</v>
      </c>
      <c r="I10" s="9">
        <v>2030</v>
      </c>
      <c r="K10" s="227"/>
    </row>
    <row r="11" spans="1:11" s="124" customFormat="1" ht="13.8">
      <c r="A11" s="108"/>
      <c r="B11" s="103" t="s">
        <v>86</v>
      </c>
      <c r="C11" s="174" t="s">
        <v>90</v>
      </c>
      <c r="D11" s="174"/>
      <c r="E11" s="10">
        <f>$D$17*E13</f>
        <v>0</v>
      </c>
      <c r="F11" s="10">
        <f>$D$17*F13</f>
        <v>0</v>
      </c>
      <c r="G11" s="10">
        <f>$D$17*G13</f>
        <v>0</v>
      </c>
      <c r="H11" s="10">
        <f>$D$17*H13</f>
        <v>0</v>
      </c>
      <c r="I11" s="11">
        <f>$D$17*I13</f>
        <v>0</v>
      </c>
      <c r="K11" s="225"/>
    </row>
    <row r="12" spans="1:11" s="124" customFormat="1" ht="13.8">
      <c r="A12" s="108"/>
      <c r="B12" s="103" t="s">
        <v>138</v>
      </c>
      <c r="C12" s="174" t="s">
        <v>90</v>
      </c>
      <c r="D12" s="174"/>
      <c r="E12" s="268">
        <v>0</v>
      </c>
      <c r="F12" s="268">
        <v>0</v>
      </c>
      <c r="G12" s="268">
        <v>0</v>
      </c>
      <c r="H12" s="268">
        <v>0</v>
      </c>
      <c r="I12" s="269">
        <v>0</v>
      </c>
      <c r="K12" s="225"/>
    </row>
    <row r="13" spans="1:11" s="124" customFormat="1" thickBot="1">
      <c r="A13" s="108"/>
      <c r="B13" s="104" t="s">
        <v>87</v>
      </c>
      <c r="C13" s="175" t="s">
        <v>3</v>
      </c>
      <c r="D13" s="175"/>
      <c r="E13" s="127">
        <v>0</v>
      </c>
      <c r="F13" s="127">
        <v>0</v>
      </c>
      <c r="G13" s="127">
        <v>0</v>
      </c>
      <c r="H13" s="127">
        <v>0</v>
      </c>
      <c r="I13" s="128">
        <v>0</v>
      </c>
      <c r="K13" s="226"/>
    </row>
    <row r="14" spans="1:11" s="124" customFormat="1">
      <c r="A14" s="108"/>
      <c r="C14" s="191"/>
      <c r="K14" s="227"/>
    </row>
    <row r="15" spans="1:11" s="124" customFormat="1" ht="13.8">
      <c r="A15" s="108"/>
      <c r="B15" s="102" t="s">
        <v>95</v>
      </c>
      <c r="C15" s="192"/>
      <c r="D15" s="102"/>
      <c r="K15" s="227"/>
    </row>
    <row r="16" spans="1:11" s="124" customFormat="1" ht="13.8">
      <c r="A16" s="108"/>
      <c r="B16" s="98"/>
      <c r="C16" s="173" t="s">
        <v>21</v>
      </c>
      <c r="D16" s="9"/>
      <c r="K16" s="227"/>
    </row>
    <row r="17" spans="1:11" s="124" customFormat="1" ht="13.8">
      <c r="A17" s="108"/>
      <c r="B17" s="103" t="s">
        <v>89</v>
      </c>
      <c r="C17" s="174" t="s">
        <v>90</v>
      </c>
      <c r="D17" s="129">
        <v>345</v>
      </c>
      <c r="K17" s="228"/>
    </row>
    <row r="18" spans="1:11" s="124" customFormat="1" ht="13.8">
      <c r="A18" s="108"/>
      <c r="B18" s="103" t="s">
        <v>93</v>
      </c>
      <c r="C18" s="174" t="s">
        <v>94</v>
      </c>
      <c r="D18" s="130">
        <v>55</v>
      </c>
      <c r="K18" s="228"/>
    </row>
    <row r="19" spans="1:11" s="124" customFormat="1" ht="13.8">
      <c r="A19" s="108"/>
      <c r="B19" s="273" t="s">
        <v>146</v>
      </c>
      <c r="C19" s="174" t="s">
        <v>59</v>
      </c>
      <c r="D19" s="130">
        <v>0</v>
      </c>
      <c r="K19" s="228"/>
    </row>
    <row r="20" spans="1:11" s="124" customFormat="1" ht="13.8">
      <c r="A20" s="108"/>
      <c r="B20" s="103" t="s">
        <v>4</v>
      </c>
      <c r="C20" s="174" t="s">
        <v>3</v>
      </c>
      <c r="D20" s="131">
        <v>0</v>
      </c>
      <c r="K20" s="228"/>
    </row>
    <row r="21" spans="1:11" s="124" customFormat="1" thickBot="1">
      <c r="A21" s="108"/>
      <c r="B21" s="104" t="s">
        <v>9</v>
      </c>
      <c r="C21" s="175" t="s">
        <v>3</v>
      </c>
      <c r="D21" s="132">
        <v>0</v>
      </c>
      <c r="K21" s="228"/>
    </row>
    <row r="22" spans="1:11" ht="13.8">
      <c r="B22" s="106"/>
      <c r="C22" s="174"/>
      <c r="D22" s="122"/>
      <c r="E22" s="122"/>
      <c r="F22" s="122"/>
      <c r="G22" s="122"/>
      <c r="H22" s="122"/>
      <c r="K22" s="229"/>
    </row>
    <row r="23" spans="1:11" s="124" customFormat="1" ht="13.8">
      <c r="A23" s="108"/>
      <c r="B23" s="93" t="s">
        <v>11</v>
      </c>
      <c r="C23" s="190"/>
      <c r="D23" s="95"/>
      <c r="K23" s="227"/>
    </row>
    <row r="24" spans="1:11" ht="13.8">
      <c r="B24" s="98"/>
      <c r="C24" s="173" t="s">
        <v>21</v>
      </c>
      <c r="D24" s="9" t="s">
        <v>22</v>
      </c>
      <c r="E24" s="122"/>
      <c r="F24" s="122"/>
      <c r="G24" s="122"/>
      <c r="H24" s="122"/>
      <c r="K24" s="224"/>
    </row>
    <row r="25" spans="1:11" ht="13.8">
      <c r="B25" s="18" t="s">
        <v>62</v>
      </c>
      <c r="C25" s="174" t="s">
        <v>73</v>
      </c>
      <c r="D25" s="135">
        <v>0</v>
      </c>
      <c r="E25" s="122"/>
      <c r="F25" s="122"/>
      <c r="G25" s="122"/>
      <c r="H25" s="122"/>
      <c r="K25" s="230"/>
    </row>
    <row r="26" spans="1:11" thickBot="1">
      <c r="B26" s="84" t="s">
        <v>8</v>
      </c>
      <c r="C26" s="175" t="s">
        <v>61</v>
      </c>
      <c r="D26" s="134">
        <v>0</v>
      </c>
      <c r="E26" s="122"/>
      <c r="F26" s="122"/>
      <c r="G26" s="122"/>
      <c r="H26" s="122"/>
      <c r="K26" s="231"/>
    </row>
    <row r="27" spans="1:11" ht="13.8">
      <c r="B27" s="106"/>
      <c r="C27" s="174"/>
      <c r="D27" s="133"/>
      <c r="E27" s="122"/>
      <c r="F27" s="122"/>
      <c r="G27" s="122"/>
      <c r="H27" s="122"/>
      <c r="K27" s="224"/>
    </row>
    <row r="28" spans="1:11" ht="13.8">
      <c r="B28" s="93" t="s">
        <v>97</v>
      </c>
      <c r="C28" s="190"/>
      <c r="D28" s="190"/>
      <c r="E28" s="94"/>
      <c r="F28" s="94"/>
      <c r="G28" s="94"/>
      <c r="H28" s="94"/>
      <c r="I28" s="95"/>
      <c r="K28" s="224"/>
    </row>
    <row r="29" spans="1:11" ht="13.8">
      <c r="B29" s="98"/>
      <c r="C29" s="173"/>
      <c r="D29" s="173"/>
      <c r="E29" s="8">
        <v>2026</v>
      </c>
      <c r="F29" s="8">
        <v>2027</v>
      </c>
      <c r="G29" s="8">
        <v>2028</v>
      </c>
      <c r="H29" s="8">
        <v>2029</v>
      </c>
      <c r="I29" s="9">
        <v>2030</v>
      </c>
      <c r="K29" s="224"/>
    </row>
    <row r="30" spans="1:11" thickBot="1">
      <c r="B30" s="104" t="s">
        <v>114</v>
      </c>
      <c r="C30" s="175" t="s">
        <v>3</v>
      </c>
      <c r="D30" s="175"/>
      <c r="E30" s="127">
        <v>0</v>
      </c>
      <c r="F30" s="127">
        <v>0</v>
      </c>
      <c r="G30" s="127">
        <v>0</v>
      </c>
      <c r="H30" s="127">
        <v>0</v>
      </c>
      <c r="I30" s="128">
        <v>0</v>
      </c>
      <c r="K30" s="231"/>
    </row>
    <row r="31" spans="1:11" ht="13.8">
      <c r="B31" s="136"/>
      <c r="C31" s="193"/>
      <c r="D31" s="137"/>
      <c r="E31" s="137"/>
      <c r="F31" s="137"/>
      <c r="G31" s="137"/>
      <c r="H31" s="137"/>
      <c r="K31" s="224"/>
    </row>
    <row r="32" spans="1:11" ht="13.8">
      <c r="B32" s="93" t="s">
        <v>6</v>
      </c>
      <c r="C32" s="190"/>
      <c r="D32" s="95"/>
      <c r="E32" s="137"/>
      <c r="F32" s="137"/>
      <c r="G32" s="137"/>
      <c r="H32" s="137"/>
      <c r="K32" s="224"/>
    </row>
    <row r="33" spans="2:11" ht="13.8">
      <c r="B33" s="98"/>
      <c r="C33" s="173" t="s">
        <v>21</v>
      </c>
      <c r="D33" s="9" t="s">
        <v>22</v>
      </c>
      <c r="E33" s="137"/>
      <c r="F33" s="137"/>
      <c r="G33" s="137"/>
      <c r="H33" s="137"/>
      <c r="K33" s="224"/>
    </row>
    <row r="34" spans="2:11" ht="13.8">
      <c r="B34" s="18" t="s">
        <v>141</v>
      </c>
      <c r="C34" s="174" t="s">
        <v>77</v>
      </c>
      <c r="D34" s="139">
        <v>0</v>
      </c>
      <c r="E34" s="137"/>
      <c r="F34" s="137"/>
      <c r="G34" s="137"/>
      <c r="H34" s="137"/>
      <c r="K34" s="231"/>
    </row>
    <row r="35" spans="2:11" ht="13.8">
      <c r="B35" s="18" t="s">
        <v>143</v>
      </c>
      <c r="C35" s="174" t="s">
        <v>74</v>
      </c>
      <c r="D35" s="130">
        <v>0</v>
      </c>
      <c r="E35" s="137"/>
      <c r="F35" s="137"/>
      <c r="G35" s="137"/>
      <c r="H35" s="137"/>
      <c r="K35" s="231"/>
    </row>
    <row r="36" spans="2:11" ht="13.8">
      <c r="B36" s="18" t="s">
        <v>144</v>
      </c>
      <c r="C36" s="174" t="s">
        <v>74</v>
      </c>
      <c r="D36" s="130">
        <v>0</v>
      </c>
      <c r="E36" s="137"/>
      <c r="F36" s="137"/>
      <c r="G36" s="137"/>
      <c r="H36" s="137"/>
      <c r="K36" s="231"/>
    </row>
    <row r="37" spans="2:11" ht="13.8">
      <c r="B37" s="18" t="s">
        <v>145</v>
      </c>
      <c r="C37" s="174" t="s">
        <v>74</v>
      </c>
      <c r="D37" s="130">
        <v>0</v>
      </c>
      <c r="E37" s="137"/>
      <c r="F37" s="137"/>
      <c r="G37" s="137"/>
      <c r="H37" s="137"/>
      <c r="K37" s="231"/>
    </row>
    <row r="38" spans="2:11" ht="13.8">
      <c r="B38" s="18" t="s">
        <v>60</v>
      </c>
      <c r="C38" s="174" t="s">
        <v>48</v>
      </c>
      <c r="D38" s="130">
        <v>0</v>
      </c>
      <c r="E38" s="137"/>
      <c r="F38" s="137"/>
      <c r="G38" s="137"/>
      <c r="H38" s="137"/>
      <c r="K38" s="231"/>
    </row>
    <row r="39" spans="2:11" ht="15.6" thickBot="1">
      <c r="B39" s="97" t="s">
        <v>23</v>
      </c>
      <c r="C39" s="176" t="s">
        <v>110</v>
      </c>
      <c r="D39" s="140">
        <v>0</v>
      </c>
      <c r="E39" s="137"/>
      <c r="F39" s="137"/>
      <c r="G39" s="137"/>
      <c r="H39" s="137"/>
      <c r="K39" s="231"/>
    </row>
    <row r="40" spans="2:11" ht="13.8">
      <c r="B40" s="82" t="s">
        <v>78</v>
      </c>
      <c r="C40" s="174"/>
      <c r="D40" s="80"/>
      <c r="E40" s="137"/>
      <c r="F40" s="137"/>
      <c r="G40" s="137"/>
      <c r="H40" s="137"/>
      <c r="K40" s="224"/>
    </row>
    <row r="41" spans="2:11" ht="13.8">
      <c r="B41" s="82"/>
      <c r="C41" s="174"/>
      <c r="D41" s="80"/>
      <c r="E41" s="137"/>
      <c r="F41" s="137"/>
      <c r="G41" s="137"/>
      <c r="H41" s="137"/>
      <c r="K41" s="224"/>
    </row>
    <row r="42" spans="2:11" ht="13.8">
      <c r="B42" s="93" t="s">
        <v>11</v>
      </c>
      <c r="C42" s="190"/>
      <c r="D42" s="95"/>
      <c r="E42" s="137"/>
      <c r="F42" s="137"/>
      <c r="G42" s="137"/>
      <c r="H42" s="137"/>
      <c r="K42" s="224"/>
    </row>
    <row r="43" spans="2:11" ht="13.8">
      <c r="B43" s="98"/>
      <c r="C43" s="173" t="s">
        <v>21</v>
      </c>
      <c r="D43" s="9" t="s">
        <v>22</v>
      </c>
      <c r="E43" s="137"/>
      <c r="F43" s="137"/>
      <c r="G43" s="137"/>
      <c r="H43" s="137"/>
      <c r="K43" s="224"/>
    </row>
    <row r="44" spans="2:11" thickBot="1">
      <c r="B44" s="97" t="s">
        <v>98</v>
      </c>
      <c r="C44" s="175" t="s">
        <v>5</v>
      </c>
      <c r="D44" s="138">
        <v>0</v>
      </c>
      <c r="E44" s="137"/>
      <c r="F44" s="137"/>
      <c r="G44" s="137"/>
      <c r="H44" s="137"/>
      <c r="K44" s="231"/>
    </row>
    <row r="45" spans="2:11" ht="13.8">
      <c r="B45" s="82"/>
      <c r="C45" s="174"/>
      <c r="D45" s="80"/>
      <c r="E45" s="137"/>
      <c r="F45" s="137"/>
      <c r="G45" s="137"/>
      <c r="H45" s="137"/>
      <c r="K45" s="224"/>
    </row>
    <row r="46" spans="2:11" ht="13.8">
      <c r="B46" s="93" t="s">
        <v>99</v>
      </c>
      <c r="C46" s="190"/>
      <c r="D46" s="94"/>
      <c r="E46" s="94"/>
      <c r="F46" s="94"/>
      <c r="G46" s="94"/>
      <c r="H46" s="94"/>
      <c r="I46" s="95"/>
      <c r="K46" s="224"/>
    </row>
    <row r="47" spans="2:11" ht="13.8">
      <c r="B47" s="98"/>
      <c r="C47" s="173"/>
      <c r="D47" s="105"/>
      <c r="E47" s="8">
        <v>2026</v>
      </c>
      <c r="F47" s="8">
        <v>2027</v>
      </c>
      <c r="G47" s="8">
        <v>2028</v>
      </c>
      <c r="H47" s="8">
        <v>2029</v>
      </c>
      <c r="I47" s="9">
        <v>2030</v>
      </c>
      <c r="K47" s="224"/>
    </row>
    <row r="48" spans="2:11" thickBot="1">
      <c r="B48" s="104" t="s">
        <v>100</v>
      </c>
      <c r="C48" s="175" t="s">
        <v>3</v>
      </c>
      <c r="D48" s="217"/>
      <c r="E48" s="127">
        <v>0</v>
      </c>
      <c r="F48" s="127">
        <v>0</v>
      </c>
      <c r="G48" s="127">
        <v>0</v>
      </c>
      <c r="H48" s="127">
        <v>0</v>
      </c>
      <c r="I48" s="128">
        <v>0</v>
      </c>
      <c r="K48" s="231"/>
    </row>
    <row r="49" spans="1:11" ht="13.8">
      <c r="B49" s="136"/>
      <c r="C49" s="193"/>
      <c r="D49" s="137"/>
      <c r="E49" s="137"/>
      <c r="F49" s="137"/>
      <c r="G49" s="137"/>
      <c r="H49" s="137"/>
      <c r="K49" s="224"/>
    </row>
    <row r="50" spans="1:11" ht="13.8">
      <c r="B50" s="93" t="s">
        <v>13</v>
      </c>
      <c r="C50" s="190"/>
      <c r="D50" s="95"/>
      <c r="E50" s="137"/>
      <c r="F50" s="137"/>
      <c r="G50" s="137"/>
      <c r="H50" s="137"/>
      <c r="K50" s="224"/>
    </row>
    <row r="51" spans="1:11" ht="13.8">
      <c r="B51" s="98"/>
      <c r="C51" s="173" t="s">
        <v>21</v>
      </c>
      <c r="D51" s="9" t="s">
        <v>22</v>
      </c>
      <c r="E51" s="137"/>
      <c r="F51" s="137"/>
      <c r="G51" s="137"/>
      <c r="H51" s="137"/>
      <c r="K51" s="224"/>
    </row>
    <row r="52" spans="1:11" ht="13.8">
      <c r="B52" s="83" t="s">
        <v>56</v>
      </c>
      <c r="C52" s="174" t="s">
        <v>5</v>
      </c>
      <c r="D52" s="143">
        <v>0</v>
      </c>
      <c r="E52" s="137"/>
      <c r="F52" s="137"/>
      <c r="G52" s="137"/>
      <c r="H52" s="137"/>
      <c r="K52" s="231"/>
    </row>
    <row r="53" spans="1:11" ht="13.8">
      <c r="B53" s="83" t="s">
        <v>26</v>
      </c>
      <c r="C53" s="174" t="s">
        <v>1</v>
      </c>
      <c r="D53" s="144">
        <v>0</v>
      </c>
      <c r="E53" s="122"/>
      <c r="F53" s="122"/>
      <c r="G53" s="122"/>
      <c r="H53" s="122"/>
      <c r="K53" s="231"/>
    </row>
    <row r="54" spans="1:11" ht="13.8">
      <c r="B54" s="83" t="s">
        <v>57</v>
      </c>
      <c r="C54" s="174" t="s">
        <v>1</v>
      </c>
      <c r="D54" s="144">
        <v>0</v>
      </c>
      <c r="K54" s="231"/>
    </row>
    <row r="55" spans="1:11" thickBot="1">
      <c r="B55" s="84" t="s">
        <v>58</v>
      </c>
      <c r="C55" s="175" t="s">
        <v>3</v>
      </c>
      <c r="D55" s="145">
        <v>0</v>
      </c>
      <c r="K55" s="231"/>
    </row>
    <row r="56" spans="1:11" ht="13.8">
      <c r="B56" s="136"/>
      <c r="C56" s="216"/>
      <c r="D56" s="137"/>
      <c r="E56" s="137"/>
      <c r="F56" s="137"/>
      <c r="G56" s="137"/>
      <c r="H56" s="137"/>
      <c r="K56" s="224"/>
    </row>
    <row r="57" spans="1:11" ht="13.8">
      <c r="B57" s="93" t="s">
        <v>26</v>
      </c>
      <c r="C57" s="94"/>
      <c r="D57" s="190"/>
      <c r="E57" s="94"/>
      <c r="F57" s="94"/>
      <c r="G57" s="94"/>
      <c r="H57" s="94"/>
      <c r="I57" s="95"/>
      <c r="K57" s="224"/>
    </row>
    <row r="58" spans="1:11" s="124" customFormat="1" ht="12.45" customHeight="1">
      <c r="A58" s="108"/>
      <c r="B58" s="98"/>
      <c r="C58" s="105"/>
      <c r="D58" s="173"/>
      <c r="E58" s="8">
        <v>2026</v>
      </c>
      <c r="F58" s="8">
        <v>2027</v>
      </c>
      <c r="G58" s="8">
        <v>2028</v>
      </c>
      <c r="H58" s="8">
        <v>2029</v>
      </c>
      <c r="I58" s="9">
        <v>2030</v>
      </c>
      <c r="K58" s="227"/>
    </row>
    <row r="59" spans="1:11" s="124" customFormat="1" ht="12.45" customHeight="1" thickBot="1">
      <c r="A59" s="108"/>
      <c r="B59" s="104" t="s">
        <v>106</v>
      </c>
      <c r="C59" s="217"/>
      <c r="D59" s="175"/>
      <c r="E59" s="127">
        <v>0</v>
      </c>
      <c r="F59" s="127">
        <v>0</v>
      </c>
      <c r="G59" s="127">
        <v>0</v>
      </c>
      <c r="H59" s="127">
        <v>0</v>
      </c>
      <c r="I59" s="128">
        <v>0</v>
      </c>
      <c r="K59" s="226"/>
    </row>
    <row r="60" spans="1:11" s="124" customFormat="1" ht="12.45" customHeight="1">
      <c r="A60" s="108"/>
      <c r="B60" s="246" t="s">
        <v>105</v>
      </c>
      <c r="C60" s="218"/>
      <c r="D60" s="177"/>
      <c r="E60" s="137"/>
      <c r="G60" s="137"/>
      <c r="H60" s="137"/>
      <c r="I60" s="159"/>
      <c r="K60" s="226"/>
    </row>
    <row r="61" spans="1:11" s="160" customFormat="1" ht="12.45" customHeight="1">
      <c r="B61" s="161" t="s">
        <v>18</v>
      </c>
      <c r="C61" s="162"/>
      <c r="D61" s="194"/>
      <c r="F61" s="163">
        <f>E66</f>
        <v>0</v>
      </c>
      <c r="G61" s="163">
        <f t="shared" ref="G61:I61" si="0">F66</f>
        <v>0</v>
      </c>
      <c r="H61" s="163">
        <f t="shared" si="0"/>
        <v>0</v>
      </c>
      <c r="I61" s="164">
        <f t="shared" si="0"/>
        <v>0</v>
      </c>
      <c r="K61" s="232"/>
    </row>
    <row r="62" spans="1:11" s="160" customFormat="1" ht="12.45" customHeight="1">
      <c r="B62" s="161" t="s">
        <v>107</v>
      </c>
      <c r="C62" s="162"/>
      <c r="D62" s="194"/>
      <c r="E62" s="165">
        <f>$D$52*(E59-D59)</f>
        <v>0</v>
      </c>
      <c r="F62" s="165">
        <f>$D$52*(F59-E59)</f>
        <v>0</v>
      </c>
      <c r="G62" s="165">
        <f>$D$52*(G59-F59)</f>
        <v>0</v>
      </c>
      <c r="H62" s="165">
        <f>$D$52*(H59-G59)</f>
        <v>0</v>
      </c>
      <c r="I62" s="166">
        <f t="shared" ref="I62" si="1">$D$52*(I59-H59)</f>
        <v>0</v>
      </c>
      <c r="K62" s="232"/>
    </row>
    <row r="63" spans="1:11" s="160" customFormat="1" ht="12.45" customHeight="1">
      <c r="B63" s="161" t="s">
        <v>108</v>
      </c>
      <c r="C63" s="162"/>
      <c r="D63" s="214">
        <f>D54</f>
        <v>0</v>
      </c>
      <c r="E63" s="167">
        <f>IF(IF(SUM(E62:$I$62)=0,D63-1,D63)&lt;0,0,IF(SUM(E62:$I$62)=0,D63-1,D63))</f>
        <v>0</v>
      </c>
      <c r="F63" s="167">
        <f>IF(IF(SUM(F62:$I$62)=0,E63-1,E63)&lt;0,0,IF(SUM(F62:$I$62)=0,E63-1,E63))</f>
        <v>0</v>
      </c>
      <c r="G63" s="167">
        <f>IF(IF(SUM(G62:$I$62)=0,F63-1,F63)&lt;0,0,IF(SUM(G62:$I$62)=0,F63-1,F63))</f>
        <v>0</v>
      </c>
      <c r="H63" s="167">
        <f>IF(IF(SUM(H62:$I$62)=0,G63-1,G63)&lt;0,0,IF(SUM(H62:$I$62)=0,G63-1,G63))</f>
        <v>0</v>
      </c>
      <c r="I63" s="168">
        <f>IF(IF(SUM(I62:$I$62)=0,H63-1,H63)&lt;0,0,IF(SUM(I62:$I$62)=0,H63-1,H63))</f>
        <v>0</v>
      </c>
      <c r="K63" s="232"/>
    </row>
    <row r="64" spans="1:11" s="160" customFormat="1" ht="12.45" customHeight="1">
      <c r="B64" s="161" t="s">
        <v>109</v>
      </c>
      <c r="C64" s="162"/>
      <c r="D64" s="195"/>
      <c r="E64" s="1">
        <f>IFERROR((PMT($D$65,E63,E61)-E65)*(SUM(E62:$I$62)=0)*(E63&gt;0),0)</f>
        <v>0</v>
      </c>
      <c r="F64" s="167">
        <f>IFERROR((PMT($D$65,F63,F61)-F65)*(SUM(F62:$I$62)=0)*(F63&gt;0),0)</f>
        <v>0</v>
      </c>
      <c r="G64" s="167">
        <f>IFERROR((PMT($D$65,G63,G61)-G65)*(SUM(G62:$I$62)=0)*(G63&gt;0),0)</f>
        <v>0</v>
      </c>
      <c r="H64" s="167">
        <f>IFERROR((PMT($D$65,H63,H61)-H65)*(SUM(H62:$I$62)=0)*(H63&gt;0),0)</f>
        <v>0</v>
      </c>
      <c r="I64" s="168">
        <f>IFERROR((PMT($D$65,I63,I61)-I65)*(SUM(I62:$I$62)=0)*(I63&gt;0),0)</f>
        <v>0</v>
      </c>
      <c r="K64" s="232"/>
    </row>
    <row r="65" spans="1:11" s="160" customFormat="1" ht="12.45" customHeight="1">
      <c r="B65" s="161" t="s">
        <v>103</v>
      </c>
      <c r="C65" s="162"/>
      <c r="D65" s="215">
        <f>D55</f>
        <v>0</v>
      </c>
      <c r="E65" s="165">
        <f>-$D$55*(E62/2+E61)</f>
        <v>0</v>
      </c>
      <c r="F65" s="165">
        <f>-$D$55*(F62/2+F61)</f>
        <v>0</v>
      </c>
      <c r="G65" s="165">
        <f>-$D$55*(G62/2+G61)</f>
        <v>0</v>
      </c>
      <c r="H65" s="165">
        <f>-$D$55*(H62/2+H61)</f>
        <v>0</v>
      </c>
      <c r="I65" s="165">
        <f>-$D$55*(I62/2+I61)</f>
        <v>0</v>
      </c>
      <c r="K65" s="232"/>
    </row>
    <row r="66" spans="1:11" s="160" customFormat="1" ht="12.45" customHeight="1" thickBot="1">
      <c r="B66" s="169" t="s">
        <v>104</v>
      </c>
      <c r="C66" s="170"/>
      <c r="D66" s="196"/>
      <c r="E66" s="171">
        <f>+(E62+E61)+E64</f>
        <v>0</v>
      </c>
      <c r="F66" s="171">
        <f t="shared" ref="F66:I66" si="2">+(F62+F61)+F64</f>
        <v>0</v>
      </c>
      <c r="G66" s="171">
        <f t="shared" si="2"/>
        <v>0</v>
      </c>
      <c r="H66" s="171">
        <f t="shared" si="2"/>
        <v>0</v>
      </c>
      <c r="I66" s="172">
        <f t="shared" si="2"/>
        <v>0</v>
      </c>
      <c r="K66" s="232"/>
    </row>
    <row r="67" spans="1:11" s="160" customFormat="1" ht="12.45" customHeight="1">
      <c r="B67" s="162"/>
      <c r="C67" s="162"/>
      <c r="D67" s="194"/>
      <c r="E67" s="234"/>
      <c r="F67" s="234"/>
      <c r="G67" s="234"/>
      <c r="H67" s="234"/>
      <c r="I67" s="234"/>
      <c r="K67" s="235"/>
    </row>
    <row r="68" spans="1:11" s="160" customFormat="1" ht="12.45" customHeight="1">
      <c r="B68" s="93" t="s">
        <v>122</v>
      </c>
      <c r="C68" s="190"/>
      <c r="D68" s="95"/>
      <c r="E68" s="234"/>
      <c r="F68" s="234"/>
      <c r="G68" s="234"/>
      <c r="H68" s="234"/>
      <c r="I68" s="234"/>
      <c r="K68" s="235"/>
    </row>
    <row r="69" spans="1:11" s="160" customFormat="1" ht="12.45" customHeight="1">
      <c r="B69" s="98"/>
      <c r="C69" s="173" t="s">
        <v>123</v>
      </c>
      <c r="D69" s="9" t="s">
        <v>22</v>
      </c>
      <c r="E69" s="234"/>
      <c r="F69" s="234"/>
      <c r="G69" s="234"/>
      <c r="H69" s="234"/>
      <c r="I69" s="234"/>
      <c r="K69" s="235"/>
    </row>
    <row r="70" spans="1:11" s="160" customFormat="1" ht="12.45" customHeight="1">
      <c r="B70" s="83" t="s">
        <v>124</v>
      </c>
      <c r="C70" s="174" t="s">
        <v>3</v>
      </c>
      <c r="D70" s="236">
        <v>0</v>
      </c>
      <c r="E70" s="234"/>
      <c r="F70" s="234"/>
      <c r="G70" s="234"/>
      <c r="H70" s="234"/>
      <c r="I70" s="234"/>
      <c r="K70" s="235"/>
    </row>
    <row r="71" spans="1:11" s="160" customFormat="1" ht="12.45" customHeight="1">
      <c r="B71" s="83" t="s">
        <v>125</v>
      </c>
      <c r="C71" s="174" t="s">
        <v>3</v>
      </c>
      <c r="D71" s="237">
        <v>0</v>
      </c>
      <c r="E71" s="234"/>
      <c r="F71" s="234"/>
      <c r="G71" s="234"/>
      <c r="H71" s="234"/>
      <c r="I71" s="234"/>
      <c r="K71" s="235"/>
    </row>
    <row r="72" spans="1:11" s="160" customFormat="1" ht="12.45" customHeight="1" thickBot="1">
      <c r="B72" s="84" t="s">
        <v>126</v>
      </c>
      <c r="C72" s="175" t="s">
        <v>3</v>
      </c>
      <c r="D72" s="238">
        <v>0</v>
      </c>
      <c r="E72" s="234"/>
      <c r="F72" s="234"/>
      <c r="G72" s="234"/>
      <c r="H72" s="234"/>
      <c r="I72" s="234"/>
      <c r="K72" s="235"/>
    </row>
    <row r="73" spans="1:11" s="160" customFormat="1" ht="12.45" customHeight="1">
      <c r="B73" s="162"/>
      <c r="C73" s="162"/>
      <c r="D73" s="194"/>
      <c r="E73" s="234"/>
      <c r="F73" s="234"/>
      <c r="G73" s="234"/>
      <c r="H73" s="234"/>
      <c r="I73" s="234"/>
      <c r="K73" s="235"/>
    </row>
    <row r="74" spans="1:11" ht="13.8">
      <c r="B74" s="93" t="s">
        <v>127</v>
      </c>
      <c r="C74" s="94"/>
      <c r="D74" s="190"/>
      <c r="E74" s="94"/>
      <c r="F74" s="94"/>
      <c r="G74" s="94"/>
      <c r="H74" s="94"/>
      <c r="I74" s="95"/>
      <c r="K74" s="224"/>
    </row>
    <row r="75" spans="1:11" s="124" customFormat="1" ht="12.45" customHeight="1">
      <c r="A75" s="108"/>
      <c r="B75" s="98"/>
      <c r="C75" s="105"/>
      <c r="D75" s="173"/>
      <c r="E75" s="8">
        <v>2026</v>
      </c>
      <c r="F75" s="8">
        <v>2027</v>
      </c>
      <c r="G75" s="8">
        <v>2028</v>
      </c>
      <c r="H75" s="8">
        <v>2029</v>
      </c>
      <c r="I75" s="9">
        <v>2030</v>
      </c>
      <c r="K75" s="227"/>
    </row>
    <row r="76" spans="1:11" s="160" customFormat="1" ht="12.45" customHeight="1">
      <c r="B76" s="83" t="s">
        <v>124</v>
      </c>
      <c r="C76" s="162"/>
      <c r="D76" s="194"/>
      <c r="E76" s="234">
        <f>-D70*D52</f>
        <v>0</v>
      </c>
      <c r="F76" s="234">
        <v>0</v>
      </c>
      <c r="G76" s="234">
        <v>0</v>
      </c>
      <c r="H76" s="234">
        <v>0</v>
      </c>
      <c r="I76" s="239">
        <v>0</v>
      </c>
      <c r="K76" s="243"/>
    </row>
    <row r="77" spans="1:11" s="160" customFormat="1" ht="12.45" customHeight="1">
      <c r="B77" s="83" t="s">
        <v>125</v>
      </c>
      <c r="C77" s="162"/>
      <c r="D77" s="194"/>
      <c r="E77" s="234">
        <f>-D71*D52</f>
        <v>0</v>
      </c>
      <c r="F77" s="234">
        <v>0</v>
      </c>
      <c r="G77" s="234">
        <v>0</v>
      </c>
      <c r="H77" s="234">
        <v>0</v>
      </c>
      <c r="I77" s="239">
        <v>0</v>
      </c>
      <c r="K77" s="243"/>
    </row>
    <row r="78" spans="1:11" s="160" customFormat="1" ht="12.45" customHeight="1">
      <c r="B78" s="83" t="s">
        <v>126</v>
      </c>
      <c r="C78" s="162"/>
      <c r="D78" s="194"/>
      <c r="E78" s="234">
        <f>-SUM(E79,D79)*$D$72/2</f>
        <v>0</v>
      </c>
      <c r="F78" s="234">
        <f t="shared" ref="F78:I78" si="3">-SUM(F79,E79)*$D$72/2</f>
        <v>0</v>
      </c>
      <c r="G78" s="234">
        <f t="shared" si="3"/>
        <v>0</v>
      </c>
      <c r="H78" s="234">
        <f t="shared" si="3"/>
        <v>0</v>
      </c>
      <c r="I78" s="239">
        <f t="shared" si="3"/>
        <v>0</v>
      </c>
      <c r="K78" s="243"/>
    </row>
    <row r="79" spans="1:11" s="160" customFormat="1" ht="12.45" customHeight="1" thickBot="1">
      <c r="B79" s="84" t="s">
        <v>128</v>
      </c>
      <c r="C79" s="242">
        <f>D52</f>
        <v>0</v>
      </c>
      <c r="D79" s="240"/>
      <c r="E79" s="240">
        <f>C79-E62</f>
        <v>0</v>
      </c>
      <c r="F79" s="240">
        <f>E79-F62</f>
        <v>0</v>
      </c>
      <c r="G79" s="240">
        <f t="shared" ref="G79:I79" si="4">F79-G62</f>
        <v>0</v>
      </c>
      <c r="H79" s="240">
        <f t="shared" si="4"/>
        <v>0</v>
      </c>
      <c r="I79" s="241">
        <f t="shared" si="4"/>
        <v>0</v>
      </c>
      <c r="K79" s="243"/>
    </row>
    <row r="80" spans="1:11" s="160" customFormat="1" ht="12.45" customHeight="1">
      <c r="E80" s="234"/>
      <c r="F80" s="234"/>
      <c r="G80" s="234"/>
      <c r="H80" s="234"/>
      <c r="I80" s="234"/>
      <c r="K80" s="235"/>
    </row>
    <row r="81" spans="1:11" ht="13.8">
      <c r="B81" s="93" t="s">
        <v>10</v>
      </c>
      <c r="C81" s="190"/>
      <c r="D81" s="95"/>
      <c r="F81" s="141"/>
      <c r="K81" s="224"/>
    </row>
    <row r="82" spans="1:11" ht="13.8">
      <c r="B82" s="98"/>
      <c r="C82" s="173" t="s">
        <v>21</v>
      </c>
      <c r="D82" s="9" t="s">
        <v>22</v>
      </c>
      <c r="F82" s="141"/>
      <c r="K82" s="224"/>
    </row>
    <row r="83" spans="1:11" ht="13.8">
      <c r="B83" s="83" t="s">
        <v>68</v>
      </c>
      <c r="C83" s="174" t="s">
        <v>5</v>
      </c>
      <c r="D83" s="143">
        <v>0</v>
      </c>
      <c r="F83" s="141"/>
      <c r="K83" s="231"/>
    </row>
    <row r="84" spans="1:11" ht="13.8">
      <c r="B84" s="83" t="s">
        <v>69</v>
      </c>
      <c r="C84" s="174" t="s">
        <v>5</v>
      </c>
      <c r="D84" s="144">
        <v>0</v>
      </c>
      <c r="F84" s="141"/>
      <c r="K84" s="231"/>
    </row>
    <row r="85" spans="1:11" ht="13.8">
      <c r="B85" s="96" t="s">
        <v>70</v>
      </c>
      <c r="C85" s="178" t="s">
        <v>5</v>
      </c>
      <c r="D85" s="144">
        <v>0</v>
      </c>
      <c r="F85" s="141"/>
      <c r="K85" s="231"/>
    </row>
    <row r="86" spans="1:11" ht="13.8">
      <c r="B86" s="18" t="s">
        <v>75</v>
      </c>
      <c r="C86" s="174" t="s">
        <v>5</v>
      </c>
      <c r="D86" s="144">
        <v>0</v>
      </c>
      <c r="F86" s="141"/>
      <c r="K86" s="231"/>
    </row>
    <row r="87" spans="1:11" thickBot="1">
      <c r="B87" s="26" t="s">
        <v>67</v>
      </c>
      <c r="C87" s="179" t="s">
        <v>5</v>
      </c>
      <c r="D87" s="142">
        <f>SUM(D83:D86)</f>
        <v>0</v>
      </c>
      <c r="F87" s="141"/>
      <c r="K87" s="231"/>
    </row>
    <row r="88" spans="1:11" ht="13.8">
      <c r="B88" s="44"/>
      <c r="C88" s="244"/>
      <c r="D88" s="245"/>
      <c r="F88" s="141"/>
      <c r="K88" s="224"/>
    </row>
    <row r="89" spans="1:11" ht="13.8">
      <c r="B89" s="247" t="s">
        <v>129</v>
      </c>
      <c r="C89" s="248"/>
      <c r="D89" s="249"/>
      <c r="E89" s="248"/>
      <c r="F89" s="248"/>
      <c r="G89" s="248"/>
      <c r="H89" s="248"/>
      <c r="I89" s="250"/>
      <c r="K89" s="224"/>
    </row>
    <row r="90" spans="1:11" s="124" customFormat="1" ht="12.45" customHeight="1">
      <c r="A90" s="108"/>
      <c r="B90" s="251"/>
      <c r="C90" s="173" t="s">
        <v>21</v>
      </c>
      <c r="D90" s="8" t="s">
        <v>22</v>
      </c>
      <c r="E90" s="252">
        <v>2026</v>
      </c>
      <c r="F90" s="252">
        <v>2027</v>
      </c>
      <c r="G90" s="252">
        <v>2028</v>
      </c>
      <c r="H90" s="252">
        <v>2029</v>
      </c>
      <c r="I90" s="253">
        <v>2030</v>
      </c>
      <c r="K90" s="227"/>
    </row>
    <row r="91" spans="1:11" ht="13.8">
      <c r="B91" s="254" t="s">
        <v>130</v>
      </c>
      <c r="C91" s="162"/>
      <c r="D91" s="194"/>
      <c r="E91" s="234"/>
      <c r="F91" s="234"/>
      <c r="G91" s="234"/>
      <c r="H91" s="234"/>
      <c r="I91" s="239"/>
      <c r="K91" s="267"/>
    </row>
    <row r="92" spans="1:11" ht="13.8">
      <c r="B92" s="255" t="s">
        <v>131</v>
      </c>
      <c r="C92" s="194" t="s">
        <v>3</v>
      </c>
      <c r="D92" s="259">
        <v>0</v>
      </c>
      <c r="E92" s="234">
        <f>-$D$92*$D$44*(E59-D59)</f>
        <v>0</v>
      </c>
      <c r="F92" s="234">
        <f t="shared" ref="F92:I92" si="5">-$D$92*$D$44*(F59-E59)</f>
        <v>0</v>
      </c>
      <c r="G92" s="234">
        <f t="shared" si="5"/>
        <v>0</v>
      </c>
      <c r="H92" s="234">
        <f t="shared" si="5"/>
        <v>0</v>
      </c>
      <c r="I92" s="239">
        <f t="shared" si="5"/>
        <v>0</v>
      </c>
      <c r="K92" s="267"/>
    </row>
    <row r="93" spans="1:11" ht="13.8">
      <c r="B93" s="255" t="s">
        <v>133</v>
      </c>
      <c r="C93" s="194" t="s">
        <v>3</v>
      </c>
      <c r="D93" s="259">
        <v>0</v>
      </c>
      <c r="E93" s="234">
        <f>$D$93*(E130+E135)</f>
        <v>0</v>
      </c>
      <c r="F93" s="234">
        <f>$D$93*(F130+F135)</f>
        <v>0</v>
      </c>
      <c r="G93" s="234">
        <f>$D$93*(G130+G135)</f>
        <v>0</v>
      </c>
      <c r="H93" s="234">
        <f>$D$93*(H130+H135)</f>
        <v>0</v>
      </c>
      <c r="I93" s="239">
        <f>$D$93*(I130+I135)</f>
        <v>0</v>
      </c>
      <c r="K93" s="267"/>
    </row>
    <row r="94" spans="1:11" ht="13.8">
      <c r="B94" s="256" t="s">
        <v>132</v>
      </c>
      <c r="C94" s="195"/>
      <c r="D94" s="257"/>
      <c r="E94" s="234"/>
      <c r="F94" s="234"/>
      <c r="G94" s="234"/>
      <c r="H94" s="234"/>
      <c r="I94" s="239"/>
      <c r="K94" s="267"/>
    </row>
    <row r="95" spans="1:11" ht="13.8">
      <c r="B95" s="274" t="s">
        <v>147</v>
      </c>
      <c r="C95" s="194" t="s">
        <v>3</v>
      </c>
      <c r="D95" s="259">
        <v>0</v>
      </c>
      <c r="E95" s="234">
        <f>$D$95*E123</f>
        <v>0</v>
      </c>
      <c r="F95" s="234">
        <f t="shared" ref="F95:I95" si="6">$D$95*F123</f>
        <v>0</v>
      </c>
      <c r="G95" s="234">
        <f t="shared" si="6"/>
        <v>0</v>
      </c>
      <c r="H95" s="234">
        <f t="shared" si="6"/>
        <v>0</v>
      </c>
      <c r="I95" s="239">
        <f t="shared" si="6"/>
        <v>0</v>
      </c>
      <c r="K95" s="267"/>
    </row>
    <row r="96" spans="1:11" ht="13.8">
      <c r="B96" s="258"/>
      <c r="C96" s="244"/>
      <c r="D96" s="245"/>
      <c r="F96" s="141"/>
      <c r="I96" s="113"/>
      <c r="K96" s="267"/>
    </row>
    <row r="97" spans="1:11" ht="13.8">
      <c r="B97" s="258" t="s">
        <v>137</v>
      </c>
      <c r="C97" s="194" t="s">
        <v>1</v>
      </c>
      <c r="D97" s="266">
        <v>0</v>
      </c>
      <c r="E97" s="234">
        <f>-IF(F92=0,SUM($E$92:E92)/10,0)</f>
        <v>0</v>
      </c>
      <c r="F97" s="234">
        <f>-IF(G92=0,SUM($E$92:F92)/10,0)</f>
        <v>0</v>
      </c>
      <c r="G97" s="234">
        <f>-IF(H92=0,SUM($E$92:G92)/10,0)</f>
        <v>0</v>
      </c>
      <c r="H97" s="234">
        <f>-IF(I92=0,SUM($E$92:H92)/10,0)</f>
        <v>0</v>
      </c>
      <c r="I97" s="239">
        <f>-IF(J92=0,SUM($E$92:I92)/10,0)</f>
        <v>0</v>
      </c>
      <c r="K97" s="267"/>
    </row>
    <row r="98" spans="1:11" ht="13.8">
      <c r="B98" s="258"/>
      <c r="C98" s="244"/>
      <c r="D98" s="245"/>
      <c r="F98" s="141"/>
      <c r="I98" s="113"/>
      <c r="K98" s="267"/>
    </row>
    <row r="99" spans="1:11" ht="13.8">
      <c r="B99" s="258" t="s">
        <v>134</v>
      </c>
      <c r="C99" s="244"/>
      <c r="D99" s="245"/>
      <c r="F99" s="234">
        <f>E101</f>
        <v>0</v>
      </c>
      <c r="G99" s="234">
        <f t="shared" ref="G99:I99" si="7">F101</f>
        <v>0</v>
      </c>
      <c r="H99" s="234">
        <f t="shared" si="7"/>
        <v>0</v>
      </c>
      <c r="I99" s="239">
        <f t="shared" si="7"/>
        <v>0</v>
      </c>
      <c r="K99" s="267"/>
    </row>
    <row r="100" spans="1:11" ht="13.8">
      <c r="B100" s="260" t="s">
        <v>135</v>
      </c>
      <c r="C100" s="244"/>
      <c r="D100" s="245"/>
      <c r="E100" s="271">
        <f>SUM(E92:E93,E95,E97)</f>
        <v>0</v>
      </c>
      <c r="F100" s="271">
        <f>SUM(F92:F93,F95,F97)</f>
        <v>0</v>
      </c>
      <c r="G100" s="271">
        <f>SUM(G92:G93,G95,G97)</f>
        <v>0</v>
      </c>
      <c r="H100" s="271">
        <f>SUM(H92:H93,H95,H97)</f>
        <v>0</v>
      </c>
      <c r="I100" s="272">
        <f t="shared" ref="I100" si="8">SUM(I92:I93,I95,I97)</f>
        <v>0</v>
      </c>
      <c r="K100" s="267"/>
    </row>
    <row r="101" spans="1:11" thickBot="1">
      <c r="B101" s="261" t="s">
        <v>136</v>
      </c>
      <c r="C101" s="262"/>
      <c r="D101" s="263"/>
      <c r="E101" s="264">
        <f>SUM(E99:E100)</f>
        <v>0</v>
      </c>
      <c r="F101" s="264">
        <f>SUM(F99:F100)</f>
        <v>0</v>
      </c>
      <c r="G101" s="264">
        <f t="shared" ref="G101:I101" si="9">SUM(G99:G100)</f>
        <v>0</v>
      </c>
      <c r="H101" s="264">
        <f t="shared" si="9"/>
        <v>0</v>
      </c>
      <c r="I101" s="265">
        <f t="shared" si="9"/>
        <v>0</v>
      </c>
      <c r="K101" s="267"/>
    </row>
    <row r="102" spans="1:11" ht="13.8">
      <c r="B102" s="82"/>
      <c r="C102" s="174"/>
      <c r="D102" s="80"/>
      <c r="F102" s="141"/>
      <c r="K102" s="224"/>
    </row>
    <row r="103" spans="1:11" ht="13.8">
      <c r="B103" s="93" t="s">
        <v>116</v>
      </c>
      <c r="C103" s="190"/>
      <c r="D103" s="95"/>
      <c r="F103" s="141"/>
      <c r="K103" s="224"/>
    </row>
    <row r="104" spans="1:11" ht="13.8">
      <c r="B104" s="98"/>
      <c r="C104" s="173" t="s">
        <v>21</v>
      </c>
      <c r="D104" s="9" t="s">
        <v>22</v>
      </c>
      <c r="E104" s="141"/>
      <c r="F104" s="141"/>
      <c r="K104" s="224"/>
    </row>
    <row r="105" spans="1:11" thickBot="1">
      <c r="B105" s="97" t="s">
        <v>115</v>
      </c>
      <c r="C105" s="175" t="s">
        <v>5</v>
      </c>
      <c r="D105" s="138">
        <v>0</v>
      </c>
      <c r="F105" s="141"/>
      <c r="K105" s="231"/>
    </row>
    <row r="106" spans="1:11" ht="13.8">
      <c r="B106" s="82"/>
      <c r="C106" s="174"/>
      <c r="D106" s="80"/>
      <c r="E106" s="137"/>
      <c r="F106" s="137"/>
      <c r="G106" s="137"/>
      <c r="H106" s="137"/>
      <c r="K106" s="224"/>
    </row>
    <row r="107" spans="1:11" ht="13.8">
      <c r="B107" s="93" t="s">
        <v>120</v>
      </c>
      <c r="C107" s="190"/>
      <c r="D107" s="94"/>
      <c r="E107" s="94"/>
      <c r="F107" s="94"/>
      <c r="G107" s="94"/>
      <c r="H107" s="94"/>
      <c r="I107" s="95"/>
      <c r="K107" s="224"/>
    </row>
    <row r="108" spans="1:11" s="124" customFormat="1" ht="12.45" customHeight="1">
      <c r="A108" s="108"/>
      <c r="B108" s="98"/>
      <c r="C108" s="105"/>
      <c r="D108" s="173"/>
      <c r="E108" s="8">
        <v>2026</v>
      </c>
      <c r="F108" s="8">
        <v>2027</v>
      </c>
      <c r="G108" s="8">
        <v>2028</v>
      </c>
      <c r="H108" s="8">
        <v>2029</v>
      </c>
      <c r="I108" s="9">
        <v>2030</v>
      </c>
      <c r="K108" s="227"/>
    </row>
    <row r="109" spans="1:11" thickBot="1">
      <c r="B109" s="104" t="s">
        <v>121</v>
      </c>
      <c r="C109" s="175"/>
      <c r="D109" s="217"/>
      <c r="E109" s="127">
        <v>0</v>
      </c>
      <c r="F109" s="127">
        <v>0</v>
      </c>
      <c r="G109" s="127">
        <v>0</v>
      </c>
      <c r="H109" s="127">
        <v>0</v>
      </c>
      <c r="I109" s="128">
        <v>0</v>
      </c>
      <c r="K109" s="231"/>
    </row>
    <row r="110" spans="1:11" ht="13.8">
      <c r="B110" s="136"/>
      <c r="C110" s="193"/>
      <c r="D110" s="137"/>
      <c r="E110" s="137"/>
      <c r="F110" s="137"/>
      <c r="G110" s="137"/>
      <c r="H110" s="137"/>
      <c r="K110" s="224"/>
    </row>
    <row r="111" spans="1:11" ht="13.8">
      <c r="B111" s="93" t="s">
        <v>80</v>
      </c>
      <c r="C111" s="190"/>
      <c r="D111" s="95"/>
      <c r="F111" s="141"/>
      <c r="K111" s="224"/>
    </row>
    <row r="112" spans="1:11" ht="13.8">
      <c r="B112" s="98"/>
      <c r="C112" s="173" t="s">
        <v>21</v>
      </c>
      <c r="D112" s="85" t="s">
        <v>22</v>
      </c>
      <c r="K112" s="224"/>
    </row>
    <row r="113" spans="1:11" thickBot="1">
      <c r="B113" s="84" t="s">
        <v>79</v>
      </c>
      <c r="C113" s="175" t="s">
        <v>76</v>
      </c>
      <c r="D113" s="158">
        <v>0</v>
      </c>
      <c r="F113" s="141"/>
      <c r="K113" s="233"/>
    </row>
    <row r="114" spans="1:11" ht="13.8">
      <c r="B114" s="107"/>
      <c r="C114" s="174"/>
      <c r="D114" s="80"/>
      <c r="K114" s="233"/>
    </row>
    <row r="115" spans="1:11" s="109" customFormat="1" ht="13.2" customHeight="1">
      <c r="A115" s="108"/>
      <c r="B115" s="119" t="s">
        <v>20</v>
      </c>
      <c r="C115" s="197"/>
      <c r="D115" s="120"/>
      <c r="E115" s="120">
        <v>1</v>
      </c>
      <c r="F115" s="120">
        <f t="shared" ref="F115:I115" si="10">+E115+1</f>
        <v>2</v>
      </c>
      <c r="G115" s="120">
        <f t="shared" si="10"/>
        <v>3</v>
      </c>
      <c r="H115" s="120">
        <f t="shared" si="10"/>
        <v>4</v>
      </c>
      <c r="I115" s="121">
        <f t="shared" si="10"/>
        <v>5</v>
      </c>
      <c r="K115" s="233"/>
    </row>
    <row r="116" spans="1:11" s="109" customFormat="1" ht="12.45" customHeight="1">
      <c r="A116" s="108"/>
      <c r="B116" s="114"/>
      <c r="C116" s="198"/>
      <c r="D116" s="2"/>
      <c r="E116" s="2"/>
      <c r="F116" s="2"/>
      <c r="G116" s="2"/>
      <c r="H116" s="2"/>
      <c r="I116" s="110"/>
      <c r="K116" s="233"/>
    </row>
    <row r="117" spans="1:11" s="109" customFormat="1" ht="12.45" customHeight="1">
      <c r="A117" s="108"/>
      <c r="B117" s="114" t="s">
        <v>0</v>
      </c>
      <c r="C117" s="199"/>
      <c r="D117" s="2"/>
      <c r="E117" s="115">
        <f>$D$7</f>
        <v>0</v>
      </c>
      <c r="F117" s="115">
        <f>$D$7</f>
        <v>0</v>
      </c>
      <c r="G117" s="115">
        <f>$D$7</f>
        <v>0</v>
      </c>
      <c r="H117" s="115">
        <f>$D$7</f>
        <v>0</v>
      </c>
      <c r="I117" s="111">
        <f>$D$7</f>
        <v>0</v>
      </c>
      <c r="K117" s="233"/>
    </row>
    <row r="118" spans="1:11" s="109" customFormat="1" ht="12.45" customHeight="1">
      <c r="A118" s="108"/>
      <c r="B118" s="114" t="s">
        <v>92</v>
      </c>
      <c r="C118" s="198"/>
      <c r="D118" s="2"/>
      <c r="E118" s="116">
        <v>1</v>
      </c>
      <c r="F118" s="116">
        <f>+E118*(1+E117)</f>
        <v>1</v>
      </c>
      <c r="G118" s="116">
        <f>+F118*(1+F117)</f>
        <v>1</v>
      </c>
      <c r="H118" s="116">
        <f>+G118*(1+G117)</f>
        <v>1</v>
      </c>
      <c r="I118" s="112">
        <f>+H118*(1+H117)</f>
        <v>1</v>
      </c>
      <c r="K118" s="233"/>
    </row>
    <row r="119" spans="1:11" s="109" customFormat="1" ht="12.45" customHeight="1">
      <c r="A119" s="108"/>
      <c r="B119" s="114" t="s">
        <v>150</v>
      </c>
      <c r="C119" s="198"/>
      <c r="D119" s="2"/>
      <c r="E119" s="116">
        <v>1</v>
      </c>
      <c r="F119" s="116">
        <f>+E119*(1+E117*75%)</f>
        <v>1</v>
      </c>
      <c r="G119" s="116">
        <f>+F119*(1+F117*75%)</f>
        <v>1</v>
      </c>
      <c r="H119" s="116">
        <f>+G119*(1+G117*75%)</f>
        <v>1</v>
      </c>
      <c r="I119" s="112">
        <f>+H119*(1+H117*75%)</f>
        <v>1</v>
      </c>
      <c r="K119" s="233"/>
    </row>
    <row r="120" spans="1:11" ht="12.45" customHeight="1">
      <c r="B120" s="117"/>
      <c r="I120" s="113"/>
      <c r="K120" s="233"/>
    </row>
    <row r="121" spans="1:11" ht="19.5" customHeight="1">
      <c r="B121" s="118" t="s">
        <v>29</v>
      </c>
      <c r="C121" s="190"/>
      <c r="D121" s="95"/>
      <c r="E121" s="6"/>
      <c r="F121" s="6"/>
      <c r="G121" s="6"/>
      <c r="H121" s="6"/>
      <c r="I121" s="7"/>
      <c r="K121" s="233"/>
    </row>
    <row r="122" spans="1:11" ht="13.8">
      <c r="B122" s="12" t="s">
        <v>5</v>
      </c>
      <c r="C122" s="275" t="s">
        <v>85</v>
      </c>
      <c r="D122" s="276"/>
      <c r="E122" s="13">
        <v>2026</v>
      </c>
      <c r="F122" s="13">
        <f>E122+1</f>
        <v>2027</v>
      </c>
      <c r="G122" s="13">
        <f t="shared" ref="G122:I122" si="11">F122+1</f>
        <v>2028</v>
      </c>
      <c r="H122" s="13">
        <f t="shared" si="11"/>
        <v>2029</v>
      </c>
      <c r="I122" s="86">
        <f t="shared" si="11"/>
        <v>2030</v>
      </c>
      <c r="K122" s="233"/>
    </row>
    <row r="123" spans="1:11" ht="13.8">
      <c r="B123" s="14" t="s">
        <v>148</v>
      </c>
      <c r="C123" s="78"/>
      <c r="D123" s="88"/>
      <c r="E123" s="16">
        <f>$D$18*($D$19/12)*E12*E11*E119</f>
        <v>0</v>
      </c>
      <c r="F123" s="16">
        <f t="shared" ref="F123:I123" si="12">$D$18*($D$19/12)*F12*F11*F119</f>
        <v>0</v>
      </c>
      <c r="G123" s="16">
        <f t="shared" si="12"/>
        <v>0</v>
      </c>
      <c r="H123" s="16">
        <f t="shared" si="12"/>
        <v>0</v>
      </c>
      <c r="I123" s="87">
        <f t="shared" si="12"/>
        <v>0</v>
      </c>
      <c r="K123" s="233"/>
    </row>
    <row r="124" spans="1:11" ht="13.8">
      <c r="B124" s="18" t="s">
        <v>4</v>
      </c>
      <c r="C124" s="180">
        <f>D20</f>
        <v>0</v>
      </c>
      <c r="D124" s="146" t="s">
        <v>96</v>
      </c>
      <c r="E124" s="15">
        <f>-$C$124*E123</f>
        <v>0</v>
      </c>
      <c r="F124" s="15">
        <f>-$C$124*F123</f>
        <v>0</v>
      </c>
      <c r="G124" s="15">
        <f>-$C$124*G123</f>
        <v>0</v>
      </c>
      <c r="H124" s="15">
        <f>-$C$124*H123</f>
        <v>0</v>
      </c>
      <c r="I124" s="88">
        <f>-$C$124*I123</f>
        <v>0</v>
      </c>
      <c r="K124" s="233"/>
    </row>
    <row r="125" spans="1:11" ht="13.8">
      <c r="B125" s="18" t="s">
        <v>9</v>
      </c>
      <c r="C125" s="180">
        <f>D21</f>
        <v>0</v>
      </c>
      <c r="D125" s="146" t="s">
        <v>96</v>
      </c>
      <c r="E125" s="15">
        <f>-E123*$C$125</f>
        <v>0</v>
      </c>
      <c r="F125" s="15">
        <f>-F123*$C$125</f>
        <v>0</v>
      </c>
      <c r="G125" s="15">
        <f>-G123*$C$125</f>
        <v>0</v>
      </c>
      <c r="H125" s="15">
        <f>-H123*$C$125</f>
        <v>0</v>
      </c>
      <c r="I125" s="88">
        <f>-I123*$C$125</f>
        <v>0</v>
      </c>
      <c r="K125" s="233"/>
    </row>
    <row r="126" spans="1:11" ht="13.8">
      <c r="B126" s="19" t="s">
        <v>71</v>
      </c>
      <c r="C126" s="181"/>
      <c r="D126" s="147"/>
      <c r="E126" s="20">
        <f>D86</f>
        <v>0</v>
      </c>
      <c r="F126" s="20">
        <v>0</v>
      </c>
      <c r="G126" s="20">
        <v>0</v>
      </c>
      <c r="H126" s="20">
        <v>0</v>
      </c>
      <c r="I126" s="89">
        <v>0</v>
      </c>
      <c r="K126" s="233"/>
    </row>
    <row r="127" spans="1:11" ht="13.8">
      <c r="B127" s="14" t="s">
        <v>149</v>
      </c>
      <c r="C127" s="182"/>
      <c r="D127" s="148"/>
      <c r="E127" s="100">
        <f>+SUM(E123:E126)</f>
        <v>0</v>
      </c>
      <c r="F127" s="16">
        <f>+SUM(F123:F126)</f>
        <v>0</v>
      </c>
      <c r="G127" s="16">
        <f>+SUM(G123:G126)</f>
        <v>0</v>
      </c>
      <c r="H127" s="16">
        <f>+SUM(H123:H126)</f>
        <v>0</v>
      </c>
      <c r="I127" s="87">
        <f>+SUM(I123:I126)</f>
        <v>0</v>
      </c>
      <c r="K127" s="233"/>
    </row>
    <row r="128" spans="1:11" ht="13.8">
      <c r="B128" s="18" t="s">
        <v>62</v>
      </c>
      <c r="C128" s="180">
        <f>D25</f>
        <v>0</v>
      </c>
      <c r="D128" s="146" t="s">
        <v>96</v>
      </c>
      <c r="E128" s="15">
        <f>-$C$128*E123*E118</f>
        <v>0</v>
      </c>
      <c r="F128" s="15">
        <f t="shared" ref="F128:I128" si="13">-$C$128*F123*F118</f>
        <v>0</v>
      </c>
      <c r="G128" s="15">
        <f t="shared" si="13"/>
        <v>0</v>
      </c>
      <c r="H128" s="15">
        <f t="shared" si="13"/>
        <v>0</v>
      </c>
      <c r="I128" s="88">
        <f t="shared" si="13"/>
        <v>0</v>
      </c>
      <c r="K128" s="233"/>
    </row>
    <row r="129" spans="2:11">
      <c r="B129" s="19" t="s">
        <v>8</v>
      </c>
      <c r="C129" s="201"/>
      <c r="D129" s="149"/>
      <c r="E129" s="20">
        <f>-$D$26*E11*(1-E30)*E118</f>
        <v>0</v>
      </c>
      <c r="F129" s="20">
        <f>-$D$26*F11*(1-F30)*F118</f>
        <v>0</v>
      </c>
      <c r="G129" s="20">
        <f>-$D$26*G11*(1-G30)*G118</f>
        <v>0</v>
      </c>
      <c r="H129" s="20">
        <f>-$D$26*H11*(1-H30)*H118</f>
        <v>0</v>
      </c>
      <c r="I129" s="89">
        <f>-$D$26*I11*(1-I30)*I118</f>
        <v>0</v>
      </c>
      <c r="K129" s="233"/>
    </row>
    <row r="130" spans="2:11" ht="13.8">
      <c r="B130" s="14" t="s">
        <v>11</v>
      </c>
      <c r="C130" s="202"/>
      <c r="D130" s="150"/>
      <c r="E130" s="16">
        <f>SUM(E128:E129)</f>
        <v>0</v>
      </c>
      <c r="F130" s="16">
        <f t="shared" ref="F130:I130" si="14">SUM(F128:F129)</f>
        <v>0</v>
      </c>
      <c r="G130" s="16">
        <f t="shared" si="14"/>
        <v>0</v>
      </c>
      <c r="H130" s="16">
        <f t="shared" si="14"/>
        <v>0</v>
      </c>
      <c r="I130" s="87">
        <f t="shared" si="14"/>
        <v>0</v>
      </c>
      <c r="K130" s="233"/>
    </row>
    <row r="131" spans="2:11" ht="13.8">
      <c r="B131" s="83" t="s">
        <v>141</v>
      </c>
      <c r="C131" s="183">
        <f>D34</f>
        <v>0</v>
      </c>
      <c r="D131" s="146" t="s">
        <v>101</v>
      </c>
      <c r="E131" s="15">
        <f>$C$131*SUM($E$169:E169)*E118</f>
        <v>0</v>
      </c>
      <c r="F131" s="15">
        <f>$C$131*SUM($E$169:F169)*F118</f>
        <v>0</v>
      </c>
      <c r="G131" s="15">
        <f>$C$131*SUM($E$169:G169)*G118</f>
        <v>0</v>
      </c>
      <c r="H131" s="15">
        <f>$C$131*SUM($E$169:H169)*H118</f>
        <v>0</v>
      </c>
      <c r="I131" s="88">
        <f>$C$131*SUM($E$169:I169)*I118</f>
        <v>0</v>
      </c>
      <c r="K131" s="233"/>
    </row>
    <row r="132" spans="2:11" ht="13.8">
      <c r="B132" s="83" t="s">
        <v>142</v>
      </c>
      <c r="C132" s="180"/>
      <c r="D132" s="146"/>
      <c r="E132" s="15">
        <f>-D35</f>
        <v>0</v>
      </c>
      <c r="F132" s="15">
        <f>-D36</f>
        <v>0</v>
      </c>
      <c r="G132" s="15">
        <f>-D37</f>
        <v>0</v>
      </c>
      <c r="H132" s="15">
        <v>0</v>
      </c>
      <c r="I132" s="88">
        <v>0</v>
      </c>
      <c r="K132" s="233"/>
    </row>
    <row r="133" spans="2:11" ht="13.8">
      <c r="B133" s="101" t="s">
        <v>60</v>
      </c>
      <c r="C133" s="183"/>
      <c r="D133" s="151"/>
      <c r="E133" s="15">
        <f>-$D$38*E118</f>
        <v>0</v>
      </c>
      <c r="F133" s="15">
        <f t="shared" ref="F133:I133" si="15">-$D$38*F118</f>
        <v>0</v>
      </c>
      <c r="G133" s="15">
        <f t="shared" si="15"/>
        <v>0</v>
      </c>
      <c r="H133" s="15">
        <f t="shared" si="15"/>
        <v>0</v>
      </c>
      <c r="I133" s="88">
        <f t="shared" si="15"/>
        <v>0</v>
      </c>
      <c r="K133" s="233"/>
    </row>
    <row r="134" spans="2:11" ht="13.8">
      <c r="B134" s="101" t="s">
        <v>12</v>
      </c>
      <c r="C134" s="183">
        <f>D39</f>
        <v>0</v>
      </c>
      <c r="D134" s="151" t="s">
        <v>101</v>
      </c>
      <c r="E134" s="15">
        <f>-$C$134*D44*E118</f>
        <v>0</v>
      </c>
      <c r="F134" s="15">
        <v>0</v>
      </c>
      <c r="G134" s="15">
        <v>0</v>
      </c>
      <c r="H134" s="15">
        <v>0</v>
      </c>
      <c r="I134" s="88">
        <v>0</v>
      </c>
      <c r="K134" s="233"/>
    </row>
    <row r="135" spans="2:11" ht="13.8">
      <c r="B135" s="23" t="s">
        <v>6</v>
      </c>
      <c r="C135" s="203"/>
      <c r="D135" s="152"/>
      <c r="E135" s="17">
        <f>SUM(E131:E134)</f>
        <v>0</v>
      </c>
      <c r="F135" s="17">
        <f>SUM(F131:F134)</f>
        <v>0</v>
      </c>
      <c r="G135" s="17">
        <f>SUM(G131:G134)</f>
        <v>0</v>
      </c>
      <c r="H135" s="17">
        <f>SUM(H131:H134)</f>
        <v>0</v>
      </c>
      <c r="I135" s="90">
        <f>SUM(I131:I134)</f>
        <v>0</v>
      </c>
      <c r="K135" s="233"/>
    </row>
    <row r="136" spans="2:11" ht="13.8">
      <c r="B136" s="23" t="s">
        <v>111</v>
      </c>
      <c r="C136" s="203"/>
      <c r="D136" s="152"/>
      <c r="E136" s="17">
        <f>E127+E130+E135</f>
        <v>0</v>
      </c>
      <c r="F136" s="17">
        <f>F127+F130+F135</f>
        <v>0</v>
      </c>
      <c r="G136" s="17">
        <f>G127+G130+G135</f>
        <v>0</v>
      </c>
      <c r="H136" s="17">
        <f>H127+H130+H135</f>
        <v>0</v>
      </c>
      <c r="I136" s="90">
        <f>I127+I130+I135</f>
        <v>0</v>
      </c>
      <c r="K136" s="233"/>
    </row>
    <row r="137" spans="2:11" ht="13.8">
      <c r="B137" s="18" t="s">
        <v>54</v>
      </c>
      <c r="C137" s="202"/>
      <c r="D137" s="153"/>
      <c r="E137" s="78">
        <f>E138+E139</f>
        <v>0</v>
      </c>
      <c r="F137" s="78">
        <f t="shared" ref="F137:I137" si="16">F138+F139</f>
        <v>0</v>
      </c>
      <c r="G137" s="78">
        <f t="shared" si="16"/>
        <v>0</v>
      </c>
      <c r="H137" s="78">
        <f t="shared" si="16"/>
        <v>0</v>
      </c>
      <c r="I137" s="91">
        <f t="shared" si="16"/>
        <v>0</v>
      </c>
      <c r="K137" s="233"/>
    </row>
    <row r="138" spans="2:11" ht="13.8">
      <c r="B138" s="77" t="s">
        <v>55</v>
      </c>
      <c r="C138" s="202"/>
      <c r="D138" s="153"/>
      <c r="E138" s="15">
        <f>'Ammortamenti SPV'!J107</f>
        <v>0</v>
      </c>
      <c r="F138" s="15">
        <f>'Ammortamenti SPV'!K107</f>
        <v>0</v>
      </c>
      <c r="G138" s="15">
        <f>'Ammortamenti SPV'!L107</f>
        <v>0</v>
      </c>
      <c r="H138" s="15">
        <f>'Ammortamenti SPV'!M107</f>
        <v>0</v>
      </c>
      <c r="I138" s="88">
        <f>'Ammortamenti SPV'!N107</f>
        <v>0</v>
      </c>
      <c r="K138" s="233"/>
    </row>
    <row r="139" spans="2:11" ht="13.8">
      <c r="B139" s="77" t="s">
        <v>63</v>
      </c>
      <c r="C139" s="202"/>
      <c r="D139" s="153"/>
      <c r="E139" s="15">
        <f>-'Ammortamenti SPV'!J112</f>
        <v>0</v>
      </c>
      <c r="F139" s="15">
        <f>-'Ammortamenti SPV'!K112</f>
        <v>0</v>
      </c>
      <c r="G139" s="15">
        <f>-'Ammortamenti SPV'!L112</f>
        <v>0</v>
      </c>
      <c r="H139" s="15">
        <f>-'Ammortamenti SPV'!M112</f>
        <v>0</v>
      </c>
      <c r="I139" s="88">
        <f>-'Ammortamenti SPV'!N112</f>
        <v>0</v>
      </c>
      <c r="K139" s="233"/>
    </row>
    <row r="140" spans="2:11" ht="13.8">
      <c r="B140" s="18" t="s">
        <v>64</v>
      </c>
      <c r="C140" s="202"/>
      <c r="D140" s="153"/>
      <c r="E140" s="15">
        <f>E141</f>
        <v>0</v>
      </c>
      <c r="F140" s="15">
        <f t="shared" ref="F140:I140" si="17">F141</f>
        <v>0</v>
      </c>
      <c r="G140" s="15">
        <f t="shared" si="17"/>
        <v>0</v>
      </c>
      <c r="H140" s="15">
        <f t="shared" si="17"/>
        <v>0</v>
      </c>
      <c r="I140" s="15">
        <f t="shared" si="17"/>
        <v>0</v>
      </c>
      <c r="K140" s="233"/>
    </row>
    <row r="141" spans="2:11" ht="13.8">
      <c r="B141" s="77" t="s">
        <v>83</v>
      </c>
      <c r="C141" s="202"/>
      <c r="D141" s="153"/>
      <c r="E141" s="15">
        <f>+E178</f>
        <v>0</v>
      </c>
      <c r="F141" s="15">
        <f t="shared" ref="F141:G141" si="18">+F178</f>
        <v>0</v>
      </c>
      <c r="G141" s="15">
        <f t="shared" si="18"/>
        <v>0</v>
      </c>
      <c r="H141" s="15">
        <f t="shared" ref="H141:I141" si="19">+H178</f>
        <v>0</v>
      </c>
      <c r="I141" s="15">
        <f t="shared" si="19"/>
        <v>0</v>
      </c>
      <c r="K141" s="233"/>
    </row>
    <row r="142" spans="2:11" ht="13.8">
      <c r="B142" s="23" t="s">
        <v>112</v>
      </c>
      <c r="C142" s="203"/>
      <c r="D142" s="152"/>
      <c r="E142" s="17">
        <f>E136+E137+E140</f>
        <v>0</v>
      </c>
      <c r="F142" s="17">
        <f t="shared" ref="F142" si="20">F136+F137+F140</f>
        <v>0</v>
      </c>
      <c r="G142" s="17">
        <f>G136+G137+G140</f>
        <v>0</v>
      </c>
      <c r="H142" s="17">
        <f>H136+H137+H140</f>
        <v>0</v>
      </c>
      <c r="I142" s="17">
        <f>I136+I137+I140</f>
        <v>0</v>
      </c>
      <c r="K142" s="233"/>
    </row>
    <row r="143" spans="2:11" hidden="1" outlineLevel="1">
      <c r="B143" s="18" t="e">
        <f>+#REF!</f>
        <v>#REF!</v>
      </c>
      <c r="C143" s="204"/>
      <c r="D143" s="154"/>
      <c r="E143" s="15" t="e">
        <f>+#REF!</f>
        <v>#REF!</v>
      </c>
      <c r="F143" s="15" t="e">
        <f>+#REF!</f>
        <v>#REF!</v>
      </c>
      <c r="G143" s="15" t="e">
        <f>+#REF!</f>
        <v>#REF!</v>
      </c>
      <c r="H143" s="15" t="e">
        <f>+#REF!</f>
        <v>#REF!</v>
      </c>
      <c r="I143" s="15" t="e">
        <f>+#REF!</f>
        <v>#REF!</v>
      </c>
      <c r="K143" s="233"/>
    </row>
    <row r="144" spans="2:11" hidden="1" outlineLevel="1">
      <c r="B144" s="19" t="e">
        <f>+#REF!</f>
        <v>#REF!</v>
      </c>
      <c r="C144" s="201"/>
      <c r="D144" s="155"/>
      <c r="E144" s="20" t="e">
        <f>+#REF!</f>
        <v>#REF!</v>
      </c>
      <c r="F144" s="20" t="e">
        <f>+#REF!</f>
        <v>#REF!</v>
      </c>
      <c r="G144" s="20" t="e">
        <f>+#REF!</f>
        <v>#REF!</v>
      </c>
      <c r="H144" s="20" t="e">
        <f>+#REF!</f>
        <v>#REF!</v>
      </c>
      <c r="I144" s="20" t="e">
        <f>+#REF!</f>
        <v>#REF!</v>
      </c>
      <c r="K144" s="233"/>
    </row>
    <row r="145" spans="2:11" hidden="1" outlineLevel="1" thickBot="1">
      <c r="B145" s="24" t="s">
        <v>24</v>
      </c>
      <c r="C145" s="205"/>
      <c r="D145" s="156"/>
      <c r="E145" s="25" t="e">
        <f>SUM(E142:E144)</f>
        <v>#REF!</v>
      </c>
      <c r="F145" s="25" t="e">
        <f t="shared" ref="F145:I145" si="21">SUM(F142:F144)</f>
        <v>#REF!</v>
      </c>
      <c r="G145" s="25" t="e">
        <f t="shared" si="21"/>
        <v>#REF!</v>
      </c>
      <c r="H145" s="25" t="e">
        <f t="shared" ref="H145:I145" si="22">SUM(H142:H144)</f>
        <v>#REF!</v>
      </c>
      <c r="I145" s="25" t="e">
        <f t="shared" si="22"/>
        <v>#REF!</v>
      </c>
      <c r="K145" s="233"/>
    </row>
    <row r="146" spans="2:11" ht="13.8" collapsed="1">
      <c r="B146" s="18" t="s">
        <v>7</v>
      </c>
      <c r="C146" s="183">
        <f>D55</f>
        <v>0</v>
      </c>
      <c r="D146" s="151" t="s">
        <v>102</v>
      </c>
      <c r="E146" s="15">
        <f>E65</f>
        <v>0</v>
      </c>
      <c r="F146" s="15">
        <f>F65</f>
        <v>0</v>
      </c>
      <c r="G146" s="15">
        <f>G65</f>
        <v>0</v>
      </c>
      <c r="H146" s="15">
        <f>H65</f>
        <v>0</v>
      </c>
      <c r="I146" s="15">
        <f>I65</f>
        <v>0</v>
      </c>
      <c r="K146" s="233"/>
    </row>
    <row r="147" spans="2:11">
      <c r="B147" s="18" t="s">
        <v>113</v>
      </c>
      <c r="C147" s="204"/>
      <c r="D147" s="157"/>
      <c r="E147" s="15">
        <f>SUM(E76:E78)</f>
        <v>0</v>
      </c>
      <c r="F147" s="15">
        <f>SUM(F76:F78)</f>
        <v>0</v>
      </c>
      <c r="G147" s="15">
        <f>SUM(G76:G78)</f>
        <v>0</v>
      </c>
      <c r="H147" s="15">
        <f>SUM(H76:H78)</f>
        <v>0</v>
      </c>
      <c r="I147" s="15">
        <f>SUM(I76:I78)</f>
        <v>0</v>
      </c>
      <c r="K147" s="233"/>
    </row>
    <row r="148" spans="2:11" ht="13.8">
      <c r="B148" s="23" t="s">
        <v>66</v>
      </c>
      <c r="C148" s="203"/>
      <c r="D148" s="152"/>
      <c r="E148" s="17">
        <f>E142+E146+E147</f>
        <v>0</v>
      </c>
      <c r="F148" s="17">
        <f>F142+F146+F147</f>
        <v>0</v>
      </c>
      <c r="G148" s="17">
        <f t="shared" ref="G148:H148" si="23">G142+G146+G147</f>
        <v>0</v>
      </c>
      <c r="H148" s="17">
        <f t="shared" si="23"/>
        <v>0</v>
      </c>
      <c r="I148" s="17">
        <f t="shared" ref="I148" si="24">I142+I146+I147</f>
        <v>0</v>
      </c>
      <c r="K148" s="233"/>
    </row>
    <row r="149" spans="2:11">
      <c r="B149" s="18" t="s">
        <v>81</v>
      </c>
      <c r="C149" s="204"/>
      <c r="D149" s="157"/>
      <c r="E149" s="15">
        <f>-E148</f>
        <v>0</v>
      </c>
      <c r="F149" s="15">
        <f t="shared" ref="F149:G149" si="25">-F148</f>
        <v>0</v>
      </c>
      <c r="G149" s="15">
        <f t="shared" si="25"/>
        <v>0</v>
      </c>
      <c r="H149" s="15">
        <f t="shared" ref="H149:I149" si="26">-H148</f>
        <v>0</v>
      </c>
      <c r="I149" s="15">
        <f t="shared" si="26"/>
        <v>0</v>
      </c>
      <c r="K149" s="233"/>
    </row>
    <row r="150" spans="2:11" thickBot="1">
      <c r="B150" s="26" t="s">
        <v>31</v>
      </c>
      <c r="C150" s="205"/>
      <c r="D150" s="156"/>
      <c r="E150" s="25">
        <f>SUM(E148:E149)</f>
        <v>0</v>
      </c>
      <c r="F150" s="25">
        <f>SUM(F148:F149)</f>
        <v>0</v>
      </c>
      <c r="G150" s="25">
        <f t="shared" ref="G150:I150" si="27">SUM(G148:G149)</f>
        <v>0</v>
      </c>
      <c r="H150" s="25">
        <f t="shared" ref="H150:I150" si="28">SUM(H148:H149)</f>
        <v>0</v>
      </c>
      <c r="I150" s="25">
        <f t="shared" si="28"/>
        <v>0</v>
      </c>
      <c r="K150" s="233"/>
    </row>
    <row r="151" spans="2:11" ht="13.8">
      <c r="B151" s="44"/>
      <c r="C151" s="202"/>
      <c r="D151" s="22"/>
      <c r="E151" s="16"/>
      <c r="F151" s="16"/>
      <c r="G151" s="16"/>
      <c r="H151" s="16"/>
      <c r="I151" s="16"/>
      <c r="K151" s="233"/>
    </row>
    <row r="152" spans="2:11" ht="13.8">
      <c r="B152" s="27" t="s">
        <v>30</v>
      </c>
      <c r="C152" s="206"/>
      <c r="D152" s="28"/>
      <c r="E152" s="16"/>
      <c r="F152" s="16"/>
      <c r="G152" s="16"/>
      <c r="H152" s="16"/>
      <c r="I152" s="16"/>
      <c r="K152" s="233"/>
    </row>
    <row r="153" spans="2:11" ht="13.8">
      <c r="B153" s="29" t="s">
        <v>32</v>
      </c>
      <c r="C153" s="207"/>
      <c r="D153" s="30"/>
      <c r="E153" s="31">
        <v>0</v>
      </c>
      <c r="F153" s="31">
        <f>+E159</f>
        <v>0</v>
      </c>
      <c r="G153" s="31">
        <f t="shared" ref="G153:I153" si="29">+F159</f>
        <v>0</v>
      </c>
      <c r="H153" s="31">
        <f t="shared" si="29"/>
        <v>0</v>
      </c>
      <c r="I153" s="31">
        <f t="shared" si="29"/>
        <v>0</v>
      </c>
      <c r="K153" s="233"/>
    </row>
    <row r="154" spans="2:11" ht="13.8">
      <c r="B154" s="32" t="s">
        <v>33</v>
      </c>
      <c r="C154" s="184"/>
      <c r="D154" s="33"/>
      <c r="E154" s="34">
        <f>+E142</f>
        <v>0</v>
      </c>
      <c r="F154" s="34">
        <f t="shared" ref="F154:G154" si="30">+F142</f>
        <v>0</v>
      </c>
      <c r="G154" s="34">
        <f t="shared" si="30"/>
        <v>0</v>
      </c>
      <c r="H154" s="34">
        <f t="shared" ref="H154:I154" si="31">+H142</f>
        <v>0</v>
      </c>
      <c r="I154" s="34">
        <f t="shared" si="31"/>
        <v>0</v>
      </c>
      <c r="K154" s="233"/>
    </row>
    <row r="155" spans="2:11" ht="13.8">
      <c r="B155" s="35" t="s">
        <v>34</v>
      </c>
      <c r="C155" s="185">
        <v>0.8</v>
      </c>
      <c r="D155" s="36"/>
      <c r="E155" s="37">
        <f>IF(E154&lt;0,0,-MIN($C$155*E154,-E153))</f>
        <v>0</v>
      </c>
      <c r="F155" s="37">
        <f>IF(F154&lt;0,0,-MIN($C$155*F154,-F153))</f>
        <v>0</v>
      </c>
      <c r="G155" s="37">
        <f>IF(G154&lt;0,0,-MIN($C$155*G154,-G153))</f>
        <v>0</v>
      </c>
      <c r="H155" s="37">
        <f>IF(H154&lt;0,0,-MIN($C$155*H154,-H153))</f>
        <v>0</v>
      </c>
      <c r="I155" s="37">
        <f>IF(I154&lt;0,0,-MIN($C$155*I154,-I153))</f>
        <v>0</v>
      </c>
      <c r="K155" s="233" t="s">
        <v>151</v>
      </c>
    </row>
    <row r="156" spans="2:11" ht="13.8">
      <c r="B156" s="38" t="s">
        <v>35</v>
      </c>
      <c r="C156" s="186">
        <v>0.3</v>
      </c>
      <c r="D156" s="39"/>
      <c r="E156" s="40">
        <f>+$C$156*SUM(E146:E147)</f>
        <v>0</v>
      </c>
      <c r="F156" s="40">
        <f>+$C$156*SUM(F146:F147)</f>
        <v>0</v>
      </c>
      <c r="G156" s="40">
        <f>+$C$156*SUM(G146:G147)</f>
        <v>0</v>
      </c>
      <c r="H156" s="40">
        <f>+$C$156*SUM(H146:H147)</f>
        <v>0</v>
      </c>
      <c r="I156" s="40">
        <f>+$C$156*SUM(I146:I147)</f>
        <v>0</v>
      </c>
      <c r="K156" s="233" t="s">
        <v>151</v>
      </c>
    </row>
    <row r="157" spans="2:11" ht="13.8">
      <c r="B157" s="32" t="s">
        <v>36</v>
      </c>
      <c r="C157" s="184"/>
      <c r="D157" s="33"/>
      <c r="E157" s="34">
        <f>+E154+E155+E156</f>
        <v>0</v>
      </c>
      <c r="F157" s="34">
        <f>+F154+F155+F156</f>
        <v>0</v>
      </c>
      <c r="G157" s="34">
        <f t="shared" ref="G157:H157" si="32">+G154+G155+G156</f>
        <v>0</v>
      </c>
      <c r="H157" s="34">
        <f t="shared" si="32"/>
        <v>0</v>
      </c>
      <c r="I157" s="34">
        <f t="shared" ref="I157" si="33">+I154+I155+I156</f>
        <v>0</v>
      </c>
      <c r="K157" s="233"/>
    </row>
    <row r="158" spans="2:11" ht="13.8">
      <c r="B158" s="38" t="s">
        <v>37</v>
      </c>
      <c r="C158" s="186">
        <v>0.27899999999999997</v>
      </c>
      <c r="D158" s="39"/>
      <c r="E158" s="40">
        <f>+IF(E157&lt;0,0,-$C$158*E$157)</f>
        <v>0</v>
      </c>
      <c r="F158" s="40">
        <f>+IF(F157&lt;0,0,-$C$158*F$157)</f>
        <v>0</v>
      </c>
      <c r="G158" s="40">
        <f>+IF(G157&lt;0,0,-$C$158*G$157)</f>
        <v>0</v>
      </c>
      <c r="H158" s="40">
        <f>+IF(H157&lt;0,0,-$C$158*H$157)</f>
        <v>0</v>
      </c>
      <c r="I158" s="40">
        <f>+IF(I157&lt;0,0,-$C$158*I$157)</f>
        <v>0</v>
      </c>
      <c r="K158" s="233" t="s">
        <v>151</v>
      </c>
    </row>
    <row r="159" spans="2:11" thickBot="1">
      <c r="B159" s="41" t="s">
        <v>38</v>
      </c>
      <c r="C159" s="187"/>
      <c r="D159" s="42"/>
      <c r="E159" s="43">
        <f>+IF((E153-E155+E157)&lt;0,(E153-E155+E157),0)</f>
        <v>0</v>
      </c>
      <c r="F159" s="43">
        <f>+IF((F153-F155+F157)&lt;0,(F153-F155+F157),0)</f>
        <v>0</v>
      </c>
      <c r="G159" s="43">
        <f t="shared" ref="G159:I159" si="34">+IF((G153-G155+G157)&lt;0,(G153-G155+G157),0)</f>
        <v>0</v>
      </c>
      <c r="H159" s="43">
        <f t="shared" ref="H159:I159" si="35">+IF((H153-H155+H157)&lt;0,(H153-H155+H157),0)</f>
        <v>0</v>
      </c>
      <c r="I159" s="43">
        <f t="shared" si="35"/>
        <v>0</v>
      </c>
      <c r="K159" s="233"/>
    </row>
    <row r="160" spans="2:11">
      <c r="K160" s="233"/>
    </row>
    <row r="161" spans="2:11" ht="19.5" customHeight="1">
      <c r="B161" s="5" t="s">
        <v>28</v>
      </c>
      <c r="C161" s="208"/>
      <c r="D161" s="6"/>
      <c r="E161" s="6"/>
      <c r="F161" s="6"/>
      <c r="G161" s="6"/>
      <c r="H161" s="6"/>
      <c r="I161" s="6"/>
      <c r="K161" s="233"/>
    </row>
    <row r="162" spans="2:11" ht="13.8">
      <c r="B162" s="12" t="s">
        <v>5</v>
      </c>
      <c r="C162" s="275" t="s">
        <v>85</v>
      </c>
      <c r="D162" s="276"/>
      <c r="E162" s="13">
        <f>+E122</f>
        <v>2026</v>
      </c>
      <c r="F162" s="13">
        <f>+F122</f>
        <v>2027</v>
      </c>
      <c r="G162" s="13">
        <f>+G122</f>
        <v>2028</v>
      </c>
      <c r="H162" s="13">
        <f>+H122</f>
        <v>2029</v>
      </c>
      <c r="I162" s="13">
        <f>+I122</f>
        <v>2030</v>
      </c>
      <c r="K162" s="233"/>
    </row>
    <row r="163" spans="2:11" ht="13.8">
      <c r="B163" s="14" t="s">
        <v>25</v>
      </c>
      <c r="C163" s="209"/>
      <c r="D163" s="88"/>
      <c r="E163" s="16">
        <f>E127</f>
        <v>0</v>
      </c>
      <c r="F163" s="16">
        <f t="shared" ref="F163:I163" si="36">F127</f>
        <v>0</v>
      </c>
      <c r="G163" s="16">
        <f t="shared" si="36"/>
        <v>0</v>
      </c>
      <c r="H163" s="16">
        <f t="shared" ref="H163:I163" si="37">H127</f>
        <v>0</v>
      </c>
      <c r="I163" s="16">
        <f t="shared" si="37"/>
        <v>0</v>
      </c>
      <c r="K163" s="233"/>
    </row>
    <row r="164" spans="2:11" ht="13.8">
      <c r="B164" s="18" t="s">
        <v>30</v>
      </c>
      <c r="C164" s="210"/>
      <c r="D164" s="88"/>
      <c r="E164" s="15">
        <f>E149</f>
        <v>0</v>
      </c>
      <c r="F164" s="15">
        <f>F149</f>
        <v>0</v>
      </c>
      <c r="G164" s="15">
        <f t="shared" ref="G164:H164" si="38">G149</f>
        <v>0</v>
      </c>
      <c r="H164" s="15">
        <f t="shared" si="38"/>
        <v>0</v>
      </c>
      <c r="I164" s="15">
        <f t="shared" ref="I164" si="39">I149</f>
        <v>0</v>
      </c>
      <c r="K164" s="233"/>
    </row>
    <row r="165" spans="2:11" ht="13.8">
      <c r="B165" s="18" t="s">
        <v>11</v>
      </c>
      <c r="C165" s="210"/>
      <c r="D165" s="88"/>
      <c r="E165" s="15">
        <f>E130</f>
        <v>0</v>
      </c>
      <c r="F165" s="15">
        <f t="shared" ref="F165:I165" si="40">F130</f>
        <v>0</v>
      </c>
      <c r="G165" s="15">
        <f t="shared" si="40"/>
        <v>0</v>
      </c>
      <c r="H165" s="15">
        <f t="shared" ref="H165:I165" si="41">H130</f>
        <v>0</v>
      </c>
      <c r="I165" s="15">
        <f t="shared" si="41"/>
        <v>0</v>
      </c>
      <c r="K165" s="233"/>
    </row>
    <row r="166" spans="2:11" ht="13.95" customHeight="1">
      <c r="B166" s="19" t="s">
        <v>6</v>
      </c>
      <c r="C166" s="211"/>
      <c r="D166" s="89"/>
      <c r="E166" s="20">
        <f>E135</f>
        <v>0</v>
      </c>
      <c r="F166" s="20">
        <f t="shared" ref="F166:I166" si="42">F135</f>
        <v>0</v>
      </c>
      <c r="G166" s="20">
        <f t="shared" si="42"/>
        <v>0</v>
      </c>
      <c r="H166" s="20">
        <f t="shared" ref="H166:I166" si="43">H135</f>
        <v>0</v>
      </c>
      <c r="I166" s="20">
        <f t="shared" si="43"/>
        <v>0</v>
      </c>
      <c r="K166" s="233"/>
    </row>
    <row r="167" spans="2:11" ht="13.8">
      <c r="B167" s="14" t="s">
        <v>14</v>
      </c>
      <c r="C167" s="209"/>
      <c r="D167" s="87"/>
      <c r="E167" s="16">
        <f>SUM(E163:E166)</f>
        <v>0</v>
      </c>
      <c r="F167" s="16">
        <f t="shared" ref="F167:G167" si="44">SUM(F163:F166)</f>
        <v>0</v>
      </c>
      <c r="G167" s="16">
        <f t="shared" si="44"/>
        <v>0</v>
      </c>
      <c r="H167" s="16">
        <f t="shared" ref="H167:I167" si="45">SUM(H163:H166)</f>
        <v>0</v>
      </c>
      <c r="I167" s="16">
        <f t="shared" si="45"/>
        <v>0</v>
      </c>
      <c r="K167" s="233"/>
    </row>
    <row r="168" spans="2:11" ht="13.8">
      <c r="B168" s="18" t="s">
        <v>15</v>
      </c>
      <c r="C168" s="210"/>
      <c r="D168" s="88"/>
      <c r="E168" s="15">
        <f>E100</f>
        <v>0</v>
      </c>
      <c r="F168" s="15">
        <f t="shared" ref="F168:I168" si="46">F100</f>
        <v>0</v>
      </c>
      <c r="G168" s="15">
        <f t="shared" si="46"/>
        <v>0</v>
      </c>
      <c r="H168" s="15">
        <f t="shared" ref="H168:I168" si="47">H100</f>
        <v>0</v>
      </c>
      <c r="I168" s="15">
        <f t="shared" si="47"/>
        <v>0</v>
      </c>
      <c r="K168" s="233"/>
    </row>
    <row r="169" spans="2:11" ht="13.8">
      <c r="B169" s="18" t="s">
        <v>72</v>
      </c>
      <c r="C169" s="210"/>
      <c r="D169" s="154"/>
      <c r="E169" s="15">
        <f>-'Ammortamenti SPV'!J8</f>
        <v>0</v>
      </c>
      <c r="F169" s="15">
        <f>-'Ammortamenti SPV'!K8</f>
        <v>0</v>
      </c>
      <c r="G169" s="15">
        <f>-'Ammortamenti SPV'!L8</f>
        <v>0</v>
      </c>
      <c r="H169" s="15">
        <f>-'Ammortamenti SPV'!M8</f>
        <v>0</v>
      </c>
      <c r="I169" s="15">
        <f>-'Ammortamenti SPV'!N8</f>
        <v>0</v>
      </c>
      <c r="K169" s="233"/>
    </row>
    <row r="170" spans="2:11" ht="13.8">
      <c r="B170" s="18" t="s">
        <v>39</v>
      </c>
      <c r="C170" s="210"/>
      <c r="D170" s="154"/>
      <c r="E170" s="15">
        <f>'Ammortamenti SPV'!J56</f>
        <v>0</v>
      </c>
      <c r="F170" s="15">
        <f>'Ammortamenti SPV'!K56</f>
        <v>0</v>
      </c>
      <c r="G170" s="15">
        <f>'Ammortamenti SPV'!L56</f>
        <v>0</v>
      </c>
      <c r="H170" s="15">
        <f>'Ammortamenti SPV'!M56</f>
        <v>0</v>
      </c>
      <c r="I170" s="15">
        <f>'Ammortamenti SPV'!N56</f>
        <v>0</v>
      </c>
      <c r="K170" s="233"/>
    </row>
    <row r="171" spans="2:11" ht="13.8">
      <c r="B171" s="23" t="s">
        <v>65</v>
      </c>
      <c r="C171" s="212"/>
      <c r="D171" s="152"/>
      <c r="E171" s="17">
        <f>SUM(E167:E170)</f>
        <v>0</v>
      </c>
      <c r="F171" s="17">
        <f>SUM(F167:F170)</f>
        <v>0</v>
      </c>
      <c r="G171" s="17">
        <f>SUM(G167:G170)</f>
        <v>0</v>
      </c>
      <c r="H171" s="17">
        <f>SUM(H167:H170)</f>
        <v>0</v>
      </c>
      <c r="I171" s="17">
        <f>SUM(I167:I170)</f>
        <v>0</v>
      </c>
      <c r="K171" s="233"/>
    </row>
    <row r="172" spans="2:11" ht="13.8">
      <c r="B172" s="18" t="s">
        <v>26</v>
      </c>
      <c r="C172" s="210"/>
      <c r="D172" s="88"/>
      <c r="E172" s="15">
        <f>E62</f>
        <v>0</v>
      </c>
      <c r="F172" s="15">
        <f>F62</f>
        <v>0</v>
      </c>
      <c r="G172" s="15">
        <f>G62</f>
        <v>0</v>
      </c>
      <c r="H172" s="15">
        <f>H62</f>
        <v>0</v>
      </c>
      <c r="I172" s="15">
        <f>I62</f>
        <v>0</v>
      </c>
      <c r="K172" s="233"/>
    </row>
    <row r="173" spans="2:11" ht="13.8">
      <c r="B173" s="18" t="s">
        <v>27</v>
      </c>
      <c r="C173" s="210"/>
      <c r="D173" s="88"/>
      <c r="E173" s="15">
        <f>E64</f>
        <v>0</v>
      </c>
      <c r="F173" s="15">
        <f>F64</f>
        <v>0</v>
      </c>
      <c r="G173" s="15">
        <f>G64</f>
        <v>0</v>
      </c>
      <c r="H173" s="15">
        <f>H64</f>
        <v>0</v>
      </c>
      <c r="I173" s="15">
        <f>I64</f>
        <v>0</v>
      </c>
      <c r="K173" s="233"/>
    </row>
    <row r="174" spans="2:11" ht="13.8">
      <c r="B174" s="18" t="s">
        <v>82</v>
      </c>
      <c r="C174" s="210"/>
      <c r="D174" s="88"/>
      <c r="E174" s="15">
        <f>E147</f>
        <v>0</v>
      </c>
      <c r="F174" s="15">
        <f t="shared" ref="F174:I174" si="48">F147</f>
        <v>0</v>
      </c>
      <c r="G174" s="15">
        <f t="shared" si="48"/>
        <v>0</v>
      </c>
      <c r="H174" s="15">
        <f t="shared" ref="H174:I174" si="49">H147</f>
        <v>0</v>
      </c>
      <c r="I174" s="15">
        <f t="shared" si="49"/>
        <v>0</v>
      </c>
      <c r="K174" s="233"/>
    </row>
    <row r="175" spans="2:11" ht="13.8">
      <c r="B175" s="18" t="s">
        <v>7</v>
      </c>
      <c r="C175" s="210"/>
      <c r="D175" s="87"/>
      <c r="E175" s="15">
        <f>E65</f>
        <v>0</v>
      </c>
      <c r="F175" s="15">
        <f>F65</f>
        <v>0</v>
      </c>
      <c r="G175" s="15">
        <f>G65</f>
        <v>0</v>
      </c>
      <c r="H175" s="15">
        <f>H65</f>
        <v>0</v>
      </c>
      <c r="I175" s="15">
        <f>I65</f>
        <v>0</v>
      </c>
      <c r="K175" s="233"/>
    </row>
    <row r="176" spans="2:11" ht="13.8">
      <c r="B176" s="270" t="s">
        <v>139</v>
      </c>
      <c r="C176" s="212"/>
      <c r="D176" s="152"/>
      <c r="E176" s="17">
        <f>SUM(E171:E175)</f>
        <v>0</v>
      </c>
      <c r="F176" s="17">
        <f t="shared" ref="F176" si="50">SUM(F171:F175)</f>
        <v>0</v>
      </c>
      <c r="G176" s="17">
        <f>SUM(G171:G175)</f>
        <v>0</v>
      </c>
      <c r="H176" s="17">
        <f>SUM(H171:H175)</f>
        <v>0</v>
      </c>
      <c r="I176" s="17">
        <f>SUM(I171:I175)</f>
        <v>0</v>
      </c>
      <c r="K176" s="233"/>
    </row>
    <row r="177" spans="1:11" ht="13.8">
      <c r="B177" s="18" t="s">
        <v>17</v>
      </c>
      <c r="C177" s="180"/>
      <c r="D177" s="113"/>
      <c r="E177" s="15">
        <f>$D$105*E109</f>
        <v>0</v>
      </c>
      <c r="F177" s="15">
        <f t="shared" ref="F177:I177" si="51">$D$105*F109</f>
        <v>0</v>
      </c>
      <c r="G177" s="15">
        <f t="shared" si="51"/>
        <v>0</v>
      </c>
      <c r="H177" s="15">
        <f t="shared" ref="H177:I177" si="52">$D$105*H109</f>
        <v>0</v>
      </c>
      <c r="I177" s="15">
        <f t="shared" si="52"/>
        <v>0</v>
      </c>
      <c r="K177" s="233"/>
    </row>
    <row r="178" spans="1:11" s="21" customFormat="1" ht="13.8">
      <c r="A178" s="81"/>
      <c r="B178" s="18" t="s">
        <v>84</v>
      </c>
      <c r="C178" s="180">
        <f>D113</f>
        <v>0</v>
      </c>
      <c r="D178" s="88"/>
      <c r="E178" s="79">
        <v>0</v>
      </c>
      <c r="F178" s="79">
        <v>0</v>
      </c>
      <c r="G178" s="99">
        <v>0</v>
      </c>
      <c r="H178" s="99">
        <v>0</v>
      </c>
      <c r="I178" s="99">
        <v>0</v>
      </c>
      <c r="K178" s="233"/>
    </row>
    <row r="179" spans="1:11" thickBot="1">
      <c r="B179" s="24" t="s">
        <v>140</v>
      </c>
      <c r="C179" s="213"/>
      <c r="D179" s="156"/>
      <c r="E179" s="25">
        <f>E176+E177+E178</f>
        <v>0</v>
      </c>
      <c r="F179" s="25">
        <f>F176+F177+F178+E179</f>
        <v>0</v>
      </c>
      <c r="G179" s="25">
        <f t="shared" ref="G179" si="53">G176+G177+G178+F179</f>
        <v>0</v>
      </c>
      <c r="H179" s="25">
        <f>H176+H177+H178+G179</f>
        <v>0</v>
      </c>
      <c r="I179" s="92">
        <f>I176+I177+I178+H179</f>
        <v>0</v>
      </c>
      <c r="K179" s="233"/>
    </row>
    <row r="181" spans="1:11">
      <c r="E181" s="46"/>
      <c r="F181" s="46"/>
      <c r="G181" s="46"/>
      <c r="H181" s="46"/>
      <c r="I181" s="46"/>
    </row>
    <row r="182" spans="1:11">
      <c r="E182" s="45"/>
      <c r="F182" s="46"/>
      <c r="G182" s="46"/>
      <c r="H182" s="46"/>
      <c r="I182" s="46"/>
    </row>
  </sheetData>
  <protectedRanges>
    <protectedRange sqref="E109:I109" name="Intervallo17"/>
    <protectedRange sqref="D113" name="Intervallo16"/>
    <protectedRange sqref="E59:I59" name="Intervallo15"/>
    <protectedRange sqref="D105" name="Intervallo14"/>
    <protectedRange sqref="D92:D97" name="Intervallo13"/>
    <protectedRange sqref="D83:D86" name="Intervallo12"/>
    <protectedRange sqref="D70:D72" name="Intervallo11"/>
    <protectedRange sqref="E59:I59" name="Intervallo10"/>
    <protectedRange sqref="D52:D55" name="Intervallo9"/>
    <protectedRange sqref="E48:I48" name="Intervallo8"/>
    <protectedRange sqref="D44" name="Intervallo7"/>
    <protectedRange sqref="D34:D39" name="Intervallo6"/>
    <protectedRange sqref="E30:I30" name="Intervallo5"/>
    <protectedRange sqref="D25:D26" name="Intervallo4"/>
    <protectedRange sqref="D17:D21" name="Intervallo3"/>
    <protectedRange sqref="E13:I13" name="Intervallo2"/>
    <protectedRange sqref="D7" name="Intervallo1"/>
  </protectedRanges>
  <mergeCells count="2">
    <mergeCell ref="C122:D122"/>
    <mergeCell ref="C162:D162"/>
  </mergeCells>
  <pageMargins left="0.7" right="0.7" top="0.75" bottom="0.75" header="0.3" footer="0.3"/>
  <pageSetup paperSize="9" orientation="portrait" r:id="rId1"/>
  <headerFooter>
    <oddFooter>&amp;C_x000D_&amp;1#&amp;"Arial"&amp;9&amp;K737373 Interno – Internal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c9bec6e-10cf-4cc0-9fd6-ea7df77f8a36" xsi:nil="true"/>
    <lcf76f155ced4ddcb4097134ff3c332f xmlns="f2c84f2c-535c-4e6a-8a9c-d39d1449eebd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877902DC10BA14280C6A6FF193D349D" ma:contentTypeVersion="19" ma:contentTypeDescription="Creare un nuovo documento." ma:contentTypeScope="" ma:versionID="913d283a1b897ab8ef659866b8fcc09a">
  <xsd:schema xmlns:xsd="http://www.w3.org/2001/XMLSchema" xmlns:xs="http://www.w3.org/2001/XMLSchema" xmlns:p="http://schemas.microsoft.com/office/2006/metadata/properties" xmlns:ns2="f2c84f2c-535c-4e6a-8a9c-d39d1449eebd" xmlns:ns3="0c9bec6e-10cf-4cc0-9fd6-ea7df77f8a36" targetNamespace="http://schemas.microsoft.com/office/2006/metadata/properties" ma:root="true" ma:fieldsID="f17542967a05f9e2fd0129b141d61ab9" ns2:_="" ns3:_="">
    <xsd:import namespace="f2c84f2c-535c-4e6a-8a9c-d39d1449eebd"/>
    <xsd:import namespace="0c9bec6e-10cf-4cc0-9fd6-ea7df77f8a3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c84f2c-535c-4e6a-8a9c-d39d1449eeb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Tag immagine" ma:readOnly="false" ma:fieldId="{5cf76f15-5ced-4ddc-b409-7134ff3c332f}" ma:taxonomyMulti="true" ma:sspId="18c19b80-94f3-4731-a7d8-50c4c2dacd9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9bec6e-10cf-4cc0-9fd6-ea7df77f8a36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defce334-1765-465f-bc3a-5ddbf324dc2a}" ma:internalName="TaxCatchAll" ma:showField="CatchAllData" ma:web="0c9bec6e-10cf-4cc0-9fd6-ea7df77f8a3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6DA50DF-BBF6-4C63-BD12-3B9071F6B4AB}">
  <ds:schemaRefs>
    <ds:schemaRef ds:uri="0c9bec6e-10cf-4cc0-9fd6-ea7df77f8a36"/>
    <ds:schemaRef ds:uri="http://purl.org/dc/terms/"/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f2c84f2c-535c-4e6a-8a9c-d39d1449eebd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CE51EE7F-0EC1-40EC-B34F-5100D247505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2c84f2c-535c-4e6a-8a9c-d39d1449eebd"/>
    <ds:schemaRef ds:uri="0c9bec6e-10cf-4cc0-9fd6-ea7df77f8a3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DFFB119-93FD-4270-8D30-77DE51D17668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ee255aed-7de2-497a-9b96-4de850d7aec7}" enabled="1" method="Privileged" siteId="{8c4b47b5-ea35-4370-817f-95066d4f8467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Ammortamenti SPV</vt:lpstr>
      <vt:lpstr>Modellino</vt:lpstr>
    </vt:vector>
  </TitlesOfParts>
  <Manager/>
  <Company>FHS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Marco Lunardi</dc:creator>
  <cp:keywords/>
  <dc:description/>
  <cp:lastModifiedBy>Laura Alice Guerzoni</cp:lastModifiedBy>
  <cp:revision/>
  <dcterms:created xsi:type="dcterms:W3CDTF">2002-03-08T19:44:03Z</dcterms:created>
  <dcterms:modified xsi:type="dcterms:W3CDTF">2026-04-27T10:02:45Z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DDRESS" linkTarget="PROP_ADDRESS">
    <vt:r8>0</vt:r8>
  </property>
  <property fmtid="{D5CDD505-2E9C-101B-9397-08002B2CF9AE}" pid="3" name="CITY" linkTarget="PROP_CITY">
    <vt:r8>0</vt:r8>
  </property>
  <property fmtid="{D5CDD505-2E9C-101B-9397-08002B2CF9AE}" pid="4" name="DCF_CF" linkTarget="PROP_DCF_CF">
    <vt:r8>0</vt:r8>
  </property>
  <property fmtid="{D5CDD505-2E9C-101B-9397-08002B2CF9AE}" pid="5" name="DCF_QTLY" linkTarget="PROP_DCF_QTLY">
    <vt:r8>0</vt:r8>
  </property>
  <property fmtid="{D5CDD505-2E9C-101B-9397-08002B2CF9AE}" pid="6" name="mgmt" linkTarget="prop_mgmt">
    <vt:r8>0</vt:r8>
  </property>
  <property fmtid="{D5CDD505-2E9C-101B-9397-08002B2CF9AE}" pid="7" name="NAME" linkTarget="PROP_NAME">
    <vt:r8>0</vt:r8>
  </property>
  <property fmtid="{D5CDD505-2E9C-101B-9397-08002B2CF9AE}" pid="8" name="SUMMARY" linkTarget="PROP_SUMMARY">
    <vt:r8>0</vt:r8>
  </property>
  <property fmtid="{D5CDD505-2E9C-101B-9397-08002B2CF9AE}" pid="9" name="ZIP" linkTarget="PROP_ZIP">
    <vt:r8>0</vt:r8>
  </property>
  <property fmtid="{D5CDD505-2E9C-101B-9397-08002B2CF9AE}" pid="10" name="MSIP_Label_ee255aed-7de2-497a-9b96-4de850d7aec7_Enabled">
    <vt:lpwstr>true</vt:lpwstr>
  </property>
  <property fmtid="{D5CDD505-2E9C-101B-9397-08002B2CF9AE}" pid="11" name="MSIP_Label_ee255aed-7de2-497a-9b96-4de850d7aec7_SetDate">
    <vt:lpwstr>2023-05-18T16:59:23Z</vt:lpwstr>
  </property>
  <property fmtid="{D5CDD505-2E9C-101B-9397-08002B2CF9AE}" pid="12" name="MSIP_Label_ee255aed-7de2-497a-9b96-4de850d7aec7_Method">
    <vt:lpwstr>Privileged</vt:lpwstr>
  </property>
  <property fmtid="{D5CDD505-2E9C-101B-9397-08002B2CF9AE}" pid="13" name="MSIP_Label_ee255aed-7de2-497a-9b96-4de850d7aec7_Name">
    <vt:lpwstr>ee255aed-7de2-497a-9b96-4de850d7aec7</vt:lpwstr>
  </property>
  <property fmtid="{D5CDD505-2E9C-101B-9397-08002B2CF9AE}" pid="14" name="MSIP_Label_ee255aed-7de2-497a-9b96-4de850d7aec7_SiteId">
    <vt:lpwstr>8c4b47b5-ea35-4370-817f-95066d4f8467</vt:lpwstr>
  </property>
  <property fmtid="{D5CDD505-2E9C-101B-9397-08002B2CF9AE}" pid="15" name="MSIP_Label_ee255aed-7de2-497a-9b96-4de850d7aec7_ActionId">
    <vt:lpwstr>051359cc-95a3-4495-be6f-e6f882431035</vt:lpwstr>
  </property>
  <property fmtid="{D5CDD505-2E9C-101B-9397-08002B2CF9AE}" pid="16" name="MSIP_Label_ee255aed-7de2-497a-9b96-4de850d7aec7_ContentBits">
    <vt:lpwstr>2</vt:lpwstr>
  </property>
  <property fmtid="{D5CDD505-2E9C-101B-9397-08002B2CF9AE}" pid="17" name="ContentTypeId">
    <vt:lpwstr>0x010100A877902DC10BA14280C6A6FF193D349D</vt:lpwstr>
  </property>
  <property fmtid="{D5CDD505-2E9C-101B-9397-08002B2CF9AE}" pid="18" name="MediaServiceImageTags">
    <vt:lpwstr/>
  </property>
</Properties>
</file>